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3" sheetId="3" r:id="rId1"/>
    <sheet name="3a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" l="1"/>
  <c r="I47" i="3"/>
  <c r="I63" i="3" s="1"/>
  <c r="G63" i="3"/>
  <c r="J63" i="3"/>
  <c r="K63" i="3"/>
  <c r="L63" i="3"/>
  <c r="H63" i="3"/>
  <c r="H43" i="3"/>
  <c r="I43" i="3"/>
  <c r="J43" i="3"/>
  <c r="K43" i="3"/>
  <c r="L43" i="3"/>
  <c r="G43" i="3"/>
  <c r="H42" i="3"/>
  <c r="L62" i="3"/>
  <c r="H61" i="3"/>
  <c r="K62" i="3"/>
  <c r="J62" i="3"/>
  <c r="I62" i="3"/>
  <c r="H60" i="3"/>
  <c r="H45" i="3"/>
  <c r="H34" i="3"/>
  <c r="H32" i="3" l="1"/>
  <c r="H33" i="3"/>
  <c r="J10" i="3" l="1"/>
  <c r="H53" i="3" l="1"/>
  <c r="H52" i="3"/>
  <c r="M63" i="3" l="1"/>
  <c r="I55" i="3"/>
  <c r="J55" i="3"/>
  <c r="K55" i="3"/>
  <c r="L55" i="3"/>
  <c r="G55" i="3"/>
  <c r="H49" i="3"/>
  <c r="H50" i="3"/>
  <c r="H51" i="3"/>
  <c r="H54" i="3"/>
  <c r="H48" i="3"/>
  <c r="J47" i="3"/>
  <c r="K47" i="3"/>
  <c r="L47" i="3"/>
  <c r="G47" i="3"/>
  <c r="H44" i="3"/>
  <c r="H46" i="3"/>
  <c r="H35" i="3"/>
  <c r="H29" i="3"/>
  <c r="H31" i="3"/>
  <c r="H18" i="3"/>
  <c r="H15" i="3"/>
  <c r="H9" i="3"/>
  <c r="H12" i="3"/>
  <c r="H55" i="3" l="1"/>
  <c r="H58" i="3"/>
  <c r="G62" i="3" l="1"/>
  <c r="H59" i="3" l="1"/>
  <c r="H56" i="3"/>
  <c r="H57" i="3"/>
  <c r="H37" i="3"/>
  <c r="H39" i="3"/>
  <c r="H40" i="3"/>
  <c r="H17" i="3"/>
  <c r="H19" i="3"/>
  <c r="H20" i="3"/>
  <c r="H13" i="3"/>
  <c r="H14" i="3"/>
  <c r="H16" i="3"/>
  <c r="I41" i="3" l="1"/>
  <c r="J41" i="3"/>
  <c r="K41" i="3"/>
  <c r="L41" i="3"/>
  <c r="I38" i="3"/>
  <c r="J38" i="3"/>
  <c r="K38" i="3"/>
  <c r="L38" i="3"/>
  <c r="J36" i="3"/>
  <c r="K36" i="3"/>
  <c r="L36" i="3"/>
  <c r="H41" i="3" l="1"/>
  <c r="H62" i="3"/>
  <c r="H38" i="3"/>
  <c r="H30" i="3" l="1"/>
  <c r="H28" i="3"/>
  <c r="H27" i="3"/>
  <c r="H26" i="3"/>
  <c r="H25" i="3"/>
  <c r="H24" i="3"/>
  <c r="H23" i="3"/>
  <c r="H22" i="3"/>
  <c r="H21" i="3"/>
  <c r="I36" i="3" l="1"/>
  <c r="H36" i="3" l="1"/>
  <c r="G36" i="3"/>
  <c r="G11" i="8"/>
  <c r="H11" i="8"/>
  <c r="F11" i="8"/>
  <c r="I9" i="8"/>
  <c r="I10" i="8" l="1"/>
  <c r="I11" i="8" s="1"/>
  <c r="G6" i="8" l="1"/>
  <c r="H6" i="8"/>
  <c r="F6" i="8"/>
  <c r="I7" i="8" l="1"/>
  <c r="I8" i="8" s="1"/>
  <c r="G8" i="8" l="1"/>
  <c r="G12" i="8" s="1"/>
  <c r="H8" i="8"/>
  <c r="H12" i="8" s="1"/>
  <c r="F8" i="8"/>
  <c r="F12" i="8" s="1"/>
  <c r="H11" i="3" l="1"/>
  <c r="I5" i="8"/>
  <c r="I6" i="8" s="1"/>
  <c r="I12" i="8" s="1"/>
  <c r="G41" i="3"/>
</calcChain>
</file>

<file path=xl/sharedStrings.xml><?xml version="1.0" encoding="utf-8"?>
<sst xmlns="http://schemas.openxmlformats.org/spreadsheetml/2006/main" count="384" uniqueCount="205">
  <si>
    <t>Dział</t>
  </si>
  <si>
    <t>§</t>
  </si>
  <si>
    <t>w złotych</t>
  </si>
  <si>
    <t>Lp.</t>
  </si>
  <si>
    <t>Rozdz.</t>
  </si>
  <si>
    <t>Planowane wydatki</t>
  </si>
  <si>
    <t>Jednostka organizacyjna realizująca zadanie lub koordynująca program</t>
  </si>
  <si>
    <t>w tym źródła finansowania</t>
  </si>
  <si>
    <t>dochody własne j.s.t.</t>
  </si>
  <si>
    <t>środki wymienione
w art. 5 ust. 1 pkt 2 i 3 u.f.p.</t>
  </si>
  <si>
    <t>010</t>
  </si>
  <si>
    <t>01010</t>
  </si>
  <si>
    <t>6050</t>
  </si>
  <si>
    <t>Urząd Gminy</t>
  </si>
  <si>
    <t>600</t>
  </si>
  <si>
    <t>60016</t>
  </si>
  <si>
    <t>TRANSPORT
 I ŁĄCZNOŚĆ</t>
  </si>
  <si>
    <t>700</t>
  </si>
  <si>
    <t>70005</t>
  </si>
  <si>
    <t xml:space="preserve">700 </t>
  </si>
  <si>
    <t>6060</t>
  </si>
  <si>
    <t>GOSPODARKA MIESZKANIOWA</t>
  </si>
  <si>
    <t>750</t>
  </si>
  <si>
    <t>75023</t>
  </si>
  <si>
    <t>ADMINISTRACJA PUBLICZNA</t>
  </si>
  <si>
    <t xml:space="preserve"> </t>
  </si>
  <si>
    <t>900</t>
  </si>
  <si>
    <t>90015</t>
  </si>
  <si>
    <t>GOSPODARKA KOMUNALNA I OCHRONA ŚRODOWISKA</t>
  </si>
  <si>
    <t>921</t>
  </si>
  <si>
    <t>92109</t>
  </si>
  <si>
    <t xml:space="preserve">KULTURA I OCHRONA DZIDZICTWA NARODOWEGO </t>
  </si>
  <si>
    <t>Ogółem</t>
  </si>
  <si>
    <t>Urząd Gminy Fundusz Sołecki Tereszewo</t>
  </si>
  <si>
    <t xml:space="preserve">Rodział </t>
  </si>
  <si>
    <t xml:space="preserve">Nazwa zadania </t>
  </si>
  <si>
    <t>Dotychczasowe nakłady finansowe</t>
  </si>
  <si>
    <t>Nakłady finansowe planowane w latach następnych</t>
  </si>
  <si>
    <t>Łączne koszty zadania (6+7+8)</t>
  </si>
  <si>
    <t xml:space="preserve">Dotacje celowe z budżetu na finansowanie lub dofinansowanie kosztów realizacji inwestycji i zakupów inwestycyjnych jednostek niezaliczanych do sektora finansów publicznych (Dofinansowanie budowy przydomowych oczyszczalni ścieków) </t>
  </si>
  <si>
    <t>Rolnictwo i łowiectwo</t>
  </si>
  <si>
    <t>§**</t>
  </si>
  <si>
    <t xml:space="preserve">Urząd Gminy </t>
  </si>
  <si>
    <t>Urząd Gminy Fundusz Sołecki Szafarnia</t>
  </si>
  <si>
    <t>Urząd Gminy Fundusz Sołecki Kurzętnik I</t>
  </si>
  <si>
    <t>801</t>
  </si>
  <si>
    <t>80101</t>
  </si>
  <si>
    <t>OŚWIATA I WYCHOWANIE</t>
  </si>
  <si>
    <t>Fundusz Sołecki Kurzętnik I</t>
  </si>
  <si>
    <t>60014</t>
  </si>
  <si>
    <t>Transport i łączność</t>
  </si>
  <si>
    <t>Zakup gruntów do celów inwestycyjnych</t>
  </si>
  <si>
    <t>Zadanie</t>
  </si>
  <si>
    <t>930184</t>
  </si>
  <si>
    <t>środki pochodzące
z innych  źródeł</t>
  </si>
  <si>
    <t xml:space="preserve">* - kol. 4 do wykorzystania fakultatywnego </t>
  </si>
  <si>
    <t>Urząd Gminy Fundusz Sołecki Tomaszewo</t>
  </si>
  <si>
    <t>901714</t>
  </si>
  <si>
    <t>901102</t>
  </si>
  <si>
    <t>754</t>
  </si>
  <si>
    <t>75411</t>
  </si>
  <si>
    <t>Wpłaty od jednostek na fundusz celowy na finansowanie lub dofinansowanie zadań inwestycyjnych</t>
  </si>
  <si>
    <t>75405</t>
  </si>
  <si>
    <t>Bezpieczeństwo publiczne i ochrona przeciwpożarowa</t>
  </si>
  <si>
    <t>kredyty, pożyczki i emisja obligacji</t>
  </si>
  <si>
    <t>Przebudowa drogi powiatowej Nr 1248N gr. woj. (Ciche) - Nielbark - gr. woj. (Brzozie) na odcinku granica województwa - Tereszewo - Nielbark</t>
  </si>
  <si>
    <t>Przebudowa ulicy Szkolnej, Okólnej, Okrężnej oraz drogi stanowiącej działkę Nr 9/47 wraz z budową skrzyżowania drogi wojewódzkiej nr 538 (dz. nr 90) z drogą gminną (dz. nr 9/47) w Marzęcicach</t>
  </si>
  <si>
    <t>901870</t>
  </si>
  <si>
    <t>Przebudowa mostu drogowego w Kurzętniku, ul. Hunta - Dworcowa na rzece Drwęcy</t>
  </si>
  <si>
    <t>901830</t>
  </si>
  <si>
    <t>Przebudowa drogi Małe Bałówki-Lipowiec</t>
  </si>
  <si>
    <t>901842</t>
  </si>
  <si>
    <t>901871</t>
  </si>
  <si>
    <t>Przebudowa ul. Storczykowej w Kurzętniku</t>
  </si>
  <si>
    <t>901872</t>
  </si>
  <si>
    <t>930211</t>
  </si>
  <si>
    <t xml:space="preserve">FS Marzęcice - Uregulowanie rowu drogowego na ul. Pod Kamionkę </t>
  </si>
  <si>
    <t>930223</t>
  </si>
  <si>
    <t xml:space="preserve">FS Szafarnia - Utwardzenie dróg w miejscowości Szafarnia (działka 41/1) </t>
  </si>
  <si>
    <t>930237</t>
  </si>
  <si>
    <t>FS Tereszewo - Budowa drogi gminnej na działce nr 469/2 i 468/2-etap II</t>
  </si>
  <si>
    <t>930238</t>
  </si>
  <si>
    <t>930239</t>
  </si>
  <si>
    <t>FS Tomaszewo - Budowa drogi przy świetlicy wiejskiej w Tomaszewie dz nr 178/2</t>
  </si>
  <si>
    <t>Modernizacja budynku Urzędu Gminy Kurzętnik</t>
  </si>
  <si>
    <t>Poprawa efektywności energetycznej w budynku Zespołu Szkół w Kurzętniku</t>
  </si>
  <si>
    <t>901850</t>
  </si>
  <si>
    <t>Urząd Gminy Fundusz Sołecki Bratuszewo</t>
  </si>
  <si>
    <t>Urząd Gminy Fundusz Sołecki Marzęcice</t>
  </si>
  <si>
    <t>Pozostałe wydatki majątkowe na 2019 r.</t>
  </si>
  <si>
    <t>Planowane wydatki 2019 r.</t>
  </si>
  <si>
    <t>20</t>
  </si>
  <si>
    <t>21</t>
  </si>
  <si>
    <t>22</t>
  </si>
  <si>
    <t>Urząd Gminy Fundusz Sołecki Lipowiec</t>
  </si>
  <si>
    <t>930249</t>
  </si>
  <si>
    <t>FS Małe Bałówki - Przebudowa świetlicy wiejskiej w miejscowości Małe Bałówki - "zakup wraz z instalacją ogrzewania w świetlicy wiejskiej sołectwa Małe Bałówki"</t>
  </si>
  <si>
    <t>901910</t>
  </si>
  <si>
    <t>Remont świetlicy w Nielbarku wraz z budową wiaty wolnostojącej</t>
  </si>
  <si>
    <t xml:space="preserve">Zadania inwestycyjne (roczne i wieloletnie) przewidziane do realizacji w 2020 r. </t>
  </si>
  <si>
    <t>rok budżetowy 2020 (8+9+10+11)</t>
  </si>
  <si>
    <t>Nazwa zadania inwestycyjnego realizowanego w 2020 roku</t>
  </si>
  <si>
    <t>Planowane wydatki na inwestycje wieloletnie przewidziane do realizacji w 2021 i 2022 roku*</t>
  </si>
  <si>
    <t>Budowa sieci wodociągowej przy ul. Polnej w Kurzętniku - etap I</t>
  </si>
  <si>
    <t>ROLNICTWO I ŁOWIECTWO</t>
  </si>
  <si>
    <t xml:space="preserve">Przebudowa drogi gminnej Marzęcice - Kamionka - Małe Bałówki </t>
  </si>
  <si>
    <t>Przebudowa ul. Polnej w Kurzętniku</t>
  </si>
  <si>
    <t xml:space="preserve">Przebudowa drogi gminnej Mikołajki - Lipowy Dwór </t>
  </si>
  <si>
    <t>901917</t>
  </si>
  <si>
    <t>901916</t>
  </si>
  <si>
    <t>901915</t>
  </si>
  <si>
    <t>901920</t>
  </si>
  <si>
    <t>Przebudowa drogi gminnej w msc. Bratuszewo (działka nr 229, 182)</t>
  </si>
  <si>
    <t xml:space="preserve">Budowa parkingu przy szkole w Brzoziu Lubawskim </t>
  </si>
  <si>
    <t>901921</t>
  </si>
  <si>
    <t>Przebudowa drogi Nr 473/2 i 50/1 w Brzoziu Lubawskim</t>
  </si>
  <si>
    <t>901922</t>
  </si>
  <si>
    <t>Przebudowa drogi gminnej w Kącikach działka nr 78</t>
  </si>
  <si>
    <t>901925</t>
  </si>
  <si>
    <t>901926</t>
  </si>
  <si>
    <t>901928</t>
  </si>
  <si>
    <t>901930</t>
  </si>
  <si>
    <t>Budowa chodnika w Romanowie</t>
  </si>
  <si>
    <t>FS Wawrowice- Przebudowa dróg gminnych w miejscowości działka nr 115, 147</t>
  </si>
  <si>
    <t>FS Lipowiec Przebudowa drogi na działce nr 208/33</t>
  </si>
  <si>
    <t>901914</t>
  </si>
  <si>
    <t>Zagospodarowanie terenu wokół Urzędu Gminy wraz z przystosowaniem budynku dla osób niepełnosprawnych</t>
  </si>
  <si>
    <t>901933</t>
  </si>
  <si>
    <t>Zagospodarowanie terenu przy świetlicy wielskiej wraz z budową zadaszenia tarasu w Mikołajkach</t>
  </si>
  <si>
    <t>901931</t>
  </si>
  <si>
    <t>Remont świetlicy wiejskiej w Sugajenku</t>
  </si>
  <si>
    <t>901911</t>
  </si>
  <si>
    <t>901918</t>
  </si>
  <si>
    <t>901919</t>
  </si>
  <si>
    <t>901927</t>
  </si>
  <si>
    <t>901932</t>
  </si>
  <si>
    <t>Budowa lini kablowej oświetlenia drogowego ul. Dworcowej w Kurzętniku</t>
  </si>
  <si>
    <t>Budowa oświetlenia ulicznego w miejscowości Wawrowice</t>
  </si>
  <si>
    <t>Budowa lini kablowej oświetlenia drogowego ul. Parkowej oraz ul. Wiejskiej w Kurzętniku</t>
  </si>
  <si>
    <t>Budowa oświetlenia ulicznego  ulicy Ogrodowej - Kurzętnik I</t>
  </si>
  <si>
    <t>Budowa oświetlenia w miejscowości Sugajenko</t>
  </si>
  <si>
    <t xml:space="preserve">Modernizacja oświetlenia ulicznego w miejscowości Marzęcice ul. Nowomiejska </t>
  </si>
  <si>
    <t>Modernizacja oświetlenia ulicznego w miejscowości Mikołajki poprzez dodanie 1 lampy oświetleniowej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</si>
  <si>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</si>
  <si>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</si>
  <si>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</si>
  <si>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</si>
  <si>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</si>
  <si>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</si>
  <si>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</si>
  <si>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</si>
  <si>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</si>
  <si>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</si>
  <si>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</si>
  <si>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</si>
  <si>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</si>
  <si>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</si>
  <si>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</si>
  <si>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</si>
  <si>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</si>
  <si>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</si>
  <si>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</si>
  <si>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Utworzenie ścieżki rowerowej z Kurzętnika do Kaługi wraz z infrastrukturą towarzyszącą</t>
  </si>
  <si>
    <t>Urząd Gminy           Fundusz Sołecki Kurzętnik I</t>
  </si>
  <si>
    <t>Urząd Gminy Fundusz Sołecki Kurzętnik I i II oraz Lipowiec</t>
  </si>
  <si>
    <t>6057, 6059,</t>
  </si>
  <si>
    <t>Urząd Gminy Fundusz Sołecki Otręba</t>
  </si>
  <si>
    <t xml:space="preserve">Urząd Gminy Fundusz Sołecki Kurzętnik II </t>
  </si>
  <si>
    <t>Urząd Gminy Fundusz Sołecki Brzozie Lubawskie</t>
  </si>
  <si>
    <t>Urząd Gminy Fundusz Sołecki Krzemieniewo</t>
  </si>
  <si>
    <t>Budowa chodnika od straży do ulicy Okrężnej w Marzęcicach</t>
  </si>
  <si>
    <t>Przebudowa drogi relacji Krzemieniewo-Jarzębowo-Mroczno</t>
  </si>
  <si>
    <t>Urząd Gminy
Fundusz Sołecki Kąciki</t>
  </si>
  <si>
    <t>Urząd Gminy Fundusz Sołecki Romanowo</t>
  </si>
  <si>
    <t>Urząd Gminy Fundusz Sołecki Wawrowice</t>
  </si>
  <si>
    <t>901803</t>
  </si>
  <si>
    <t>6057,6059</t>
  </si>
  <si>
    <t>901942</t>
  </si>
  <si>
    <t>901943</t>
  </si>
  <si>
    <t>Fundusz Sołecki Sugajenko</t>
  </si>
  <si>
    <t>Fundusz Sołecki Mikołajki</t>
  </si>
  <si>
    <t>Urząd Gminy Fundusz Sołecki Sugajenko</t>
  </si>
  <si>
    <t>Urząd Gminy Fundusz Sołecki Małe Bałówki</t>
  </si>
  <si>
    <t>Przebudowa drogi gminnej Otręba działka nr 163</t>
  </si>
  <si>
    <t>23</t>
  </si>
  <si>
    <t>901875</t>
  </si>
  <si>
    <t>Przebudowa drogi Tomaszewo Wielkie Bałówki</t>
  </si>
  <si>
    <t>24</t>
  </si>
  <si>
    <t>Przebudowa drogi gminnej stanowiącej działkę nr 78/1 w miejscowości Wawrowice</t>
  </si>
  <si>
    <t>25</t>
  </si>
  <si>
    <t>Przebudowa drogi gminnej dz. Nr 1510/6 w Kurzętniku</t>
  </si>
  <si>
    <t>901904</t>
  </si>
  <si>
    <t>901946</t>
  </si>
  <si>
    <t>Poprawa efektywności energetycznej w Szkole Podstawowej w Marzęcicach</t>
  </si>
  <si>
    <t>901947</t>
  </si>
  <si>
    <t>Remont i przebudowa Sali gimnastycznej w Szkole Podstawowej w Marzęcicach</t>
  </si>
  <si>
    <t>92120</t>
  </si>
  <si>
    <t>901949</t>
  </si>
  <si>
    <t>Remont świetlicy wiejskiej w miejscowości Marzęcice</t>
  </si>
  <si>
    <t>901950</t>
  </si>
  <si>
    <t>Renowacja ruin zamku Biskupów Chełmińskich oraz zagospodarowanie wzgórza zamkowego w Kurzętniku</t>
  </si>
  <si>
    <t>BEZPIECZEŃSTWO PUBLICZNE I OCHRONA PRZECIWPOŻAROWA</t>
  </si>
  <si>
    <t>75412</t>
  </si>
  <si>
    <t>901948</t>
  </si>
  <si>
    <t>Montaż paneli fotowoltaicznych na dachu remizy strażackiej w Marzęcicach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</si>
</sst>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ill="0" applyBorder="0" applyAlignment="0" applyProtection="0"/>
    <xf numFmtId="0" fontId="2" fillId="0" borderId="0"/>
  </cellStyleXfs>
  <cellXfs count="97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4" fontId="4" fillId="7" borderId="1" xfId="2" applyNumberFormat="1" applyFont="1" applyFill="1" applyBorder="1" applyAlignment="1">
      <alignment vertical="center"/>
    </xf>
    <xf numFmtId="49" fontId="2" fillId="0" borderId="1" xfId="2" applyNumberFormat="1" applyBorder="1" applyAlignment="1">
      <alignment horizontal="center" vertical="center"/>
    </xf>
    <xf numFmtId="49" fontId="4" fillId="7" borderId="1" xfId="2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vertical="center" wrapText="1"/>
    </xf>
    <xf numFmtId="0" fontId="4" fillId="0" borderId="0" xfId="2" applyFont="1" applyAlignment="1">
      <alignment vertical="center"/>
    </xf>
    <xf numFmtId="4" fontId="5" fillId="0" borderId="1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4" fontId="11" fillId="3" borderId="1" xfId="1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4" fontId="11" fillId="0" borderId="1" xfId="1" applyNumberFormat="1" applyFont="1" applyBorder="1" applyAlignment="1">
      <alignment horizontal="righ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49" fontId="18" fillId="4" borderId="1" xfId="2" applyNumberFormat="1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vertical="center" wrapText="1"/>
    </xf>
    <xf numFmtId="4" fontId="18" fillId="4" borderId="1" xfId="2" applyNumberFormat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49" fontId="11" fillId="0" borderId="1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11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18" fillId="0" borderId="1" xfId="2" applyNumberFormat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vertical="center" wrapText="1"/>
    </xf>
    <xf numFmtId="4" fontId="18" fillId="0" borderId="1" xfId="2" applyNumberFormat="1" applyFont="1" applyFill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4" fontId="11" fillId="0" borderId="1" xfId="2" applyNumberFormat="1" applyFont="1" applyBorder="1" applyAlignment="1">
      <alignment horizontal="right" vertical="center"/>
    </xf>
    <xf numFmtId="4" fontId="11" fillId="3" borderId="1" xfId="1" applyNumberFormat="1" applyFont="1" applyFill="1" applyBorder="1" applyAlignment="1">
      <alignment horizontal="right" vertical="center" wrapText="1"/>
    </xf>
    <xf numFmtId="0" fontId="11" fillId="8" borderId="1" xfId="2" applyFont="1" applyFill="1" applyBorder="1" applyAlignment="1">
      <alignment horizontal="left" vertical="center" wrapText="1"/>
    </xf>
    <xf numFmtId="4" fontId="11" fillId="3" borderId="1" xfId="2" applyNumberFormat="1" applyFont="1" applyFill="1" applyBorder="1" applyAlignment="1">
      <alignment horizontal="right" vertical="center"/>
    </xf>
    <xf numFmtId="0" fontId="15" fillId="4" borderId="1" xfId="2" applyFont="1" applyFill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4" fontId="12" fillId="2" borderId="1" xfId="2" applyNumberFormat="1" applyFont="1" applyFill="1" applyBorder="1" applyAlignment="1">
      <alignment horizontal="right" vertical="center"/>
    </xf>
    <xf numFmtId="49" fontId="11" fillId="0" borderId="1" xfId="2" applyNumberFormat="1" applyFont="1" applyFill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right" vertical="center"/>
    </xf>
    <xf numFmtId="4" fontId="11" fillId="0" borderId="1" xfId="2" applyNumberFormat="1" applyFont="1" applyFill="1" applyBorder="1" applyAlignment="1">
      <alignment vertical="center"/>
    </xf>
    <xf numFmtId="0" fontId="11" fillId="0" borderId="1" xfId="2" applyFont="1" applyFill="1" applyBorder="1" applyAlignment="1">
      <alignment horizontal="left" vertical="center" wrapText="1"/>
    </xf>
    <xf numFmtId="49" fontId="11" fillId="5" borderId="1" xfId="2" applyNumberFormat="1" applyFont="1" applyFill="1" applyBorder="1" applyAlignment="1">
      <alignment horizontal="center" vertical="center"/>
    </xf>
    <xf numFmtId="49" fontId="12" fillId="7" borderId="1" xfId="2" applyNumberFormat="1" applyFont="1" applyFill="1" applyBorder="1" applyAlignment="1">
      <alignment horizontal="center" vertical="center"/>
    </xf>
    <xf numFmtId="49" fontId="11" fillId="7" borderId="1" xfId="2" applyNumberFormat="1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4" fontId="12" fillId="5" borderId="1" xfId="2" applyNumberFormat="1" applyFont="1" applyFill="1" applyBorder="1" applyAlignment="1">
      <alignment horizontal="right" vertical="center"/>
    </xf>
    <xf numFmtId="0" fontId="11" fillId="5" borderId="1" xfId="2" applyFont="1" applyFill="1" applyBorder="1" applyAlignment="1">
      <alignment horizontal="center" vertical="center" wrapText="1"/>
    </xf>
    <xf numFmtId="4" fontId="11" fillId="8" borderId="1" xfId="2" applyNumberFormat="1" applyFont="1" applyFill="1" applyBorder="1" applyAlignment="1">
      <alignment horizontal="right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4" fontId="16" fillId="0" borderId="1" xfId="2" applyNumberFormat="1" applyFont="1" applyBorder="1" applyAlignment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49" fontId="12" fillId="5" borderId="1" xfId="2" applyNumberFormat="1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right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" fontId="11" fillId="9" borderId="1" xfId="1" applyNumberFormat="1" applyFont="1" applyFill="1" applyBorder="1" applyAlignment="1">
      <alignment horizontal="right" vertical="center"/>
    </xf>
    <xf numFmtId="2" fontId="11" fillId="0" borderId="1" xfId="2" applyNumberFormat="1" applyFont="1" applyBorder="1" applyAlignment="1">
      <alignment horizontal="center" vertical="center"/>
    </xf>
    <xf numFmtId="4" fontId="11" fillId="0" borderId="1" xfId="2" applyNumberFormat="1" applyFont="1" applyBorder="1" applyAlignment="1">
      <alignment horizontal="center" vertical="center"/>
    </xf>
    <xf numFmtId="0" fontId="12" fillId="7" borderId="1" xfId="2" applyFont="1" applyFill="1" applyBorder="1" applyAlignment="1">
      <alignment horizontal="center" vertical="center"/>
    </xf>
    <xf numFmtId="4" fontId="12" fillId="7" borderId="1" xfId="2" applyNumberFormat="1" applyFont="1" applyFill="1" applyBorder="1" applyAlignment="1">
      <alignment horizontal="center" vertical="center"/>
    </xf>
    <xf numFmtId="4" fontId="12" fillId="7" borderId="1" xfId="2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4" fontId="12" fillId="9" borderId="1" xfId="1" applyNumberFormat="1" applyFont="1" applyFill="1" applyBorder="1" applyAlignment="1">
      <alignment horizontal="right" vertical="center"/>
    </xf>
    <xf numFmtId="0" fontId="11" fillId="10" borderId="1" xfId="2" applyFont="1" applyFill="1" applyBorder="1" applyAlignment="1">
      <alignment horizontal="center" vertical="center" wrapText="1"/>
    </xf>
    <xf numFmtId="49" fontId="11" fillId="10" borderId="1" xfId="2" applyNumberFormat="1" applyFont="1" applyFill="1" applyBorder="1" applyAlignment="1">
      <alignment horizontal="center" vertical="center"/>
    </xf>
    <xf numFmtId="4" fontId="11" fillId="10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view="pageLayout" zoomScaleNormal="100" workbookViewId="0">
      <selection activeCell="I5" sqref="I5:I7"/>
    </sheetView>
  </sheetViews>
  <sheetFormatPr defaultColWidth="9.140625" defaultRowHeight="12.75" x14ac:dyDescent="0.2"/>
  <cols>
    <col min="1" max="1" width="3.140625" style="14" customWidth="1"/>
    <col min="2" max="2" width="5" style="27" customWidth="1"/>
    <col min="3" max="3" width="6.42578125" style="27" customWidth="1"/>
    <col min="4" max="4" width="5.42578125" style="27" customWidth="1"/>
    <col min="5" max="5" width="8.28515625" style="27" bestFit="1" customWidth="1"/>
    <col min="6" max="6" width="28.28515625" style="28" customWidth="1"/>
    <col min="7" max="7" width="13" style="14" customWidth="1"/>
    <col min="8" max="8" width="14" style="14" customWidth="1"/>
    <col min="9" max="9" width="12.85546875" style="14" customWidth="1"/>
    <col min="10" max="10" width="11" style="14" customWidth="1"/>
    <col min="11" max="11" width="12.140625" style="14" customWidth="1"/>
    <col min="12" max="12" width="11.140625" style="14" customWidth="1"/>
    <col min="13" max="13" width="15.5703125" style="29" customWidth="1"/>
    <col min="14" max="16384" width="9.140625" style="14"/>
  </cols>
  <sheetData>
    <row r="1" spans="1:14" ht="29.25" customHeight="1" x14ac:dyDescent="0.2">
      <c r="A1" s="89" t="s">
        <v>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4" ht="10.5" customHeight="1" x14ac:dyDescent="0.2">
      <c r="A2" s="15"/>
      <c r="B2" s="16"/>
      <c r="C2" s="16"/>
      <c r="D2" s="16"/>
      <c r="E2" s="16"/>
      <c r="F2" s="17"/>
      <c r="G2" s="16"/>
      <c r="H2" s="16"/>
      <c r="I2" s="16"/>
      <c r="J2" s="16"/>
      <c r="K2" s="16"/>
      <c r="L2" s="16"/>
      <c r="M2" s="18" t="s">
        <v>2</v>
      </c>
    </row>
    <row r="3" spans="1:14" ht="20.100000000000001" customHeight="1" x14ac:dyDescent="0.2">
      <c r="A3" s="92" t="s">
        <v>3</v>
      </c>
      <c r="B3" s="92" t="s">
        <v>0</v>
      </c>
      <c r="C3" s="92" t="s">
        <v>4</v>
      </c>
      <c r="D3" s="92" t="s">
        <v>41</v>
      </c>
      <c r="E3" s="92" t="s">
        <v>52</v>
      </c>
      <c r="F3" s="88" t="s">
        <v>101</v>
      </c>
      <c r="G3" s="88" t="s">
        <v>102</v>
      </c>
      <c r="H3" s="88" t="s">
        <v>5</v>
      </c>
      <c r="I3" s="88"/>
      <c r="J3" s="88"/>
      <c r="K3" s="88"/>
      <c r="L3" s="88"/>
      <c r="M3" s="88" t="s">
        <v>6</v>
      </c>
      <c r="N3" s="19"/>
    </row>
    <row r="4" spans="1:14" ht="20.100000000000001" customHeight="1" x14ac:dyDescent="0.2">
      <c r="A4" s="92"/>
      <c r="B4" s="92"/>
      <c r="C4" s="92"/>
      <c r="D4" s="92"/>
      <c r="E4" s="92"/>
      <c r="F4" s="88"/>
      <c r="G4" s="88"/>
      <c r="H4" s="88" t="s">
        <v>100</v>
      </c>
      <c r="I4" s="88" t="s">
        <v>7</v>
      </c>
      <c r="J4" s="88"/>
      <c r="K4" s="88"/>
      <c r="L4" s="88"/>
      <c r="M4" s="88"/>
      <c r="N4" s="19"/>
    </row>
    <row r="5" spans="1:14" ht="29.25" customHeight="1" x14ac:dyDescent="0.2">
      <c r="A5" s="92"/>
      <c r="B5" s="92"/>
      <c r="C5" s="92"/>
      <c r="D5" s="92"/>
      <c r="E5" s="92"/>
      <c r="F5" s="88"/>
      <c r="G5" s="88"/>
      <c r="H5" s="88"/>
      <c r="I5" s="88" t="s">
        <v>8</v>
      </c>
      <c r="J5" s="88" t="s">
        <v>64</v>
      </c>
      <c r="K5" s="88" t="s">
        <v>54</v>
      </c>
      <c r="L5" s="88" t="s">
        <v>9</v>
      </c>
      <c r="M5" s="88"/>
      <c r="N5" s="19"/>
    </row>
    <row r="6" spans="1:14" ht="20.100000000000001" customHeight="1" x14ac:dyDescent="0.2">
      <c r="A6" s="92"/>
      <c r="B6" s="92"/>
      <c r="C6" s="92"/>
      <c r="D6" s="92"/>
      <c r="E6" s="92"/>
      <c r="F6" s="88"/>
      <c r="G6" s="88"/>
      <c r="H6" s="88"/>
      <c r="I6" s="88"/>
      <c r="J6" s="88"/>
      <c r="K6" s="88"/>
      <c r="L6" s="88"/>
      <c r="M6" s="88"/>
      <c r="N6" s="19"/>
    </row>
    <row r="7" spans="1:14" ht="20.100000000000001" customHeight="1" x14ac:dyDescent="0.2">
      <c r="A7" s="92"/>
      <c r="B7" s="92"/>
      <c r="C7" s="92"/>
      <c r="D7" s="92"/>
      <c r="E7" s="92"/>
      <c r="F7" s="88"/>
      <c r="G7" s="88"/>
      <c r="H7" s="88"/>
      <c r="I7" s="88"/>
      <c r="J7" s="88"/>
      <c r="K7" s="88"/>
      <c r="L7" s="88"/>
      <c r="M7" s="88"/>
      <c r="N7" s="19"/>
    </row>
    <row r="8" spans="1:14" ht="17.45" customHeight="1" x14ac:dyDescent="0.2">
      <c r="A8" s="44">
        <v>1</v>
      </c>
      <c r="B8" s="44">
        <v>2</v>
      </c>
      <c r="C8" s="44">
        <v>3</v>
      </c>
      <c r="D8" s="44">
        <v>4</v>
      </c>
      <c r="E8" s="44"/>
      <c r="F8" s="44">
        <v>5</v>
      </c>
      <c r="G8" s="44">
        <v>6</v>
      </c>
      <c r="H8" s="44">
        <v>7</v>
      </c>
      <c r="I8" s="44">
        <v>8</v>
      </c>
      <c r="J8" s="44">
        <v>9</v>
      </c>
      <c r="K8" s="44"/>
      <c r="L8" s="44">
        <v>11</v>
      </c>
      <c r="M8" s="45">
        <v>12</v>
      </c>
      <c r="N8" s="19"/>
    </row>
    <row r="9" spans="1:14" ht="39" customHeight="1" x14ac:dyDescent="0.2">
      <c r="A9" s="44">
        <v>1</v>
      </c>
      <c r="B9" s="35" t="s">
        <v>10</v>
      </c>
      <c r="C9" s="35" t="s">
        <v>11</v>
      </c>
      <c r="D9" s="35" t="s">
        <v>12</v>
      </c>
      <c r="E9" s="44">
        <v>901938</v>
      </c>
      <c r="F9" s="45" t="s">
        <v>103</v>
      </c>
      <c r="G9" s="76">
        <v>0</v>
      </c>
      <c r="H9" s="77">
        <f>I9</f>
        <v>80000</v>
      </c>
      <c r="I9" s="77">
        <v>80000</v>
      </c>
      <c r="J9" s="77">
        <v>0</v>
      </c>
      <c r="K9" s="76">
        <v>0</v>
      </c>
      <c r="L9" s="76">
        <v>0</v>
      </c>
      <c r="M9" s="45" t="s">
        <v>163</v>
      </c>
      <c r="N9" s="19"/>
    </row>
    <row r="10" spans="1:14" ht="17.45" customHeight="1" x14ac:dyDescent="0.2">
      <c r="A10" s="78"/>
      <c r="B10" s="78">
        <v>10</v>
      </c>
      <c r="C10" s="78"/>
      <c r="D10" s="78"/>
      <c r="E10" s="78"/>
      <c r="F10" s="78" t="s">
        <v>104</v>
      </c>
      <c r="G10" s="79">
        <v>0</v>
      </c>
      <c r="H10" s="79">
        <v>80000</v>
      </c>
      <c r="I10" s="79">
        <v>80000</v>
      </c>
      <c r="J10" s="79">
        <f>J9</f>
        <v>0</v>
      </c>
      <c r="K10" s="79">
        <v>0</v>
      </c>
      <c r="L10" s="79">
        <v>0</v>
      </c>
      <c r="M10" s="80"/>
      <c r="N10" s="19"/>
    </row>
    <row r="11" spans="1:14" s="24" customFormat="1" ht="48" x14ac:dyDescent="0.2">
      <c r="A11" s="47" t="s">
        <v>143</v>
      </c>
      <c r="B11" s="35" t="s">
        <v>14</v>
      </c>
      <c r="C11" s="35" t="s">
        <v>15</v>
      </c>
      <c r="D11" s="74" t="s">
        <v>12</v>
      </c>
      <c r="E11" s="35" t="s">
        <v>57</v>
      </c>
      <c r="F11" s="46" t="s">
        <v>162</v>
      </c>
      <c r="G11" s="48">
        <v>0</v>
      </c>
      <c r="H11" s="25">
        <f t="shared" ref="H11:H62" si="0">I11+J11+K11+L11</f>
        <v>375000</v>
      </c>
      <c r="I11" s="25">
        <v>92581.23</v>
      </c>
      <c r="J11" s="25">
        <v>282418.77</v>
      </c>
      <c r="K11" s="49">
        <v>0</v>
      </c>
      <c r="L11" s="25">
        <v>0</v>
      </c>
      <c r="M11" s="45" t="s">
        <v>164</v>
      </c>
      <c r="N11" s="23"/>
    </row>
    <row r="12" spans="1:14" s="24" customFormat="1" ht="84" x14ac:dyDescent="0.2">
      <c r="A12" s="35" t="s">
        <v>144</v>
      </c>
      <c r="B12" s="47" t="s">
        <v>14</v>
      </c>
      <c r="C12" s="47" t="s">
        <v>15</v>
      </c>
      <c r="D12" s="73" t="s">
        <v>165</v>
      </c>
      <c r="E12" s="47" t="s">
        <v>67</v>
      </c>
      <c r="F12" s="50" t="s">
        <v>66</v>
      </c>
      <c r="G12" s="51">
        <v>0</v>
      </c>
      <c r="H12" s="25">
        <f t="shared" si="0"/>
        <v>1018000</v>
      </c>
      <c r="I12" s="22">
        <v>0</v>
      </c>
      <c r="J12" s="22">
        <v>616415</v>
      </c>
      <c r="K12" s="49">
        <v>0</v>
      </c>
      <c r="L12" s="22">
        <v>401585</v>
      </c>
      <c r="M12" s="38" t="s">
        <v>13</v>
      </c>
      <c r="N12" s="23"/>
    </row>
    <row r="13" spans="1:14" s="24" customFormat="1" ht="36" x14ac:dyDescent="0.2">
      <c r="A13" s="35" t="s">
        <v>145</v>
      </c>
      <c r="B13" s="35" t="s">
        <v>14</v>
      </c>
      <c r="C13" s="35" t="s">
        <v>15</v>
      </c>
      <c r="D13" s="35" t="s">
        <v>12</v>
      </c>
      <c r="E13" s="35" t="s">
        <v>69</v>
      </c>
      <c r="F13" s="46" t="s">
        <v>68</v>
      </c>
      <c r="G13" s="48">
        <v>0</v>
      </c>
      <c r="H13" s="25">
        <f t="shared" si="0"/>
        <v>3990552.41</v>
      </c>
      <c r="I13" s="25">
        <v>503275</v>
      </c>
      <c r="J13" s="25">
        <v>1348187.46</v>
      </c>
      <c r="K13" s="49">
        <v>2139089.9500000002</v>
      </c>
      <c r="L13" s="25">
        <v>0</v>
      </c>
      <c r="M13" s="45" t="s">
        <v>13</v>
      </c>
      <c r="N13" s="23"/>
    </row>
    <row r="14" spans="1:14" s="24" customFormat="1" ht="24" x14ac:dyDescent="0.2">
      <c r="A14" s="47" t="s">
        <v>146</v>
      </c>
      <c r="B14" s="35" t="s">
        <v>14</v>
      </c>
      <c r="C14" s="35" t="s">
        <v>15</v>
      </c>
      <c r="D14" s="35" t="s">
        <v>12</v>
      </c>
      <c r="E14" s="35" t="s">
        <v>71</v>
      </c>
      <c r="F14" s="46" t="s">
        <v>70</v>
      </c>
      <c r="G14" s="48">
        <v>1216055.97</v>
      </c>
      <c r="H14" s="25">
        <f t="shared" si="0"/>
        <v>1215855.99</v>
      </c>
      <c r="I14" s="25">
        <v>625085.79</v>
      </c>
      <c r="J14" s="25">
        <v>0</v>
      </c>
      <c r="K14" s="49">
        <v>590770.19999999995</v>
      </c>
      <c r="L14" s="25">
        <v>0</v>
      </c>
      <c r="M14" s="45" t="s">
        <v>13</v>
      </c>
      <c r="N14" s="23"/>
    </row>
    <row r="15" spans="1:14" s="24" customFormat="1" ht="36" x14ac:dyDescent="0.2">
      <c r="A15" s="35" t="s">
        <v>147</v>
      </c>
      <c r="B15" s="35" t="s">
        <v>14</v>
      </c>
      <c r="C15" s="35" t="s">
        <v>15</v>
      </c>
      <c r="D15" s="35" t="s">
        <v>12</v>
      </c>
      <c r="E15" s="35" t="s">
        <v>110</v>
      </c>
      <c r="F15" s="46" t="s">
        <v>105</v>
      </c>
      <c r="G15" s="48">
        <v>0</v>
      </c>
      <c r="H15" s="25">
        <f t="shared" si="0"/>
        <v>60000</v>
      </c>
      <c r="I15" s="25">
        <v>60000</v>
      </c>
      <c r="J15" s="25">
        <v>0</v>
      </c>
      <c r="K15" s="49">
        <v>0</v>
      </c>
      <c r="L15" s="25">
        <v>0</v>
      </c>
      <c r="M15" s="45" t="s">
        <v>13</v>
      </c>
      <c r="N15" s="23"/>
    </row>
    <row r="16" spans="1:14" s="24" customFormat="1" ht="36" x14ac:dyDescent="0.2">
      <c r="A16" s="35" t="s">
        <v>148</v>
      </c>
      <c r="B16" s="35" t="s">
        <v>14</v>
      </c>
      <c r="C16" s="35" t="s">
        <v>15</v>
      </c>
      <c r="D16" s="35" t="s">
        <v>12</v>
      </c>
      <c r="E16" s="35" t="s">
        <v>72</v>
      </c>
      <c r="F16" s="52" t="s">
        <v>183</v>
      </c>
      <c r="G16" s="48">
        <v>0</v>
      </c>
      <c r="H16" s="25">
        <f t="shared" si="0"/>
        <v>110000</v>
      </c>
      <c r="I16" s="25">
        <v>110000</v>
      </c>
      <c r="J16" s="25">
        <v>0</v>
      </c>
      <c r="K16" s="49">
        <v>0</v>
      </c>
      <c r="L16" s="25">
        <v>0</v>
      </c>
      <c r="M16" s="45" t="s">
        <v>166</v>
      </c>
      <c r="N16" s="23"/>
    </row>
    <row r="17" spans="1:14" s="24" customFormat="1" ht="36" x14ac:dyDescent="0.2">
      <c r="A17" s="47" t="s">
        <v>149</v>
      </c>
      <c r="B17" s="35" t="s">
        <v>14</v>
      </c>
      <c r="C17" s="35" t="s">
        <v>15</v>
      </c>
      <c r="D17" s="35" t="s">
        <v>12</v>
      </c>
      <c r="E17" s="35" t="s">
        <v>74</v>
      </c>
      <c r="F17" s="46" t="s">
        <v>73</v>
      </c>
      <c r="G17" s="48">
        <v>0</v>
      </c>
      <c r="H17" s="25">
        <f t="shared" si="0"/>
        <v>30000</v>
      </c>
      <c r="I17" s="25">
        <v>30000</v>
      </c>
      <c r="J17" s="25">
        <v>0</v>
      </c>
      <c r="K17" s="49">
        <v>0</v>
      </c>
      <c r="L17" s="25">
        <v>0</v>
      </c>
      <c r="M17" s="45" t="s">
        <v>167</v>
      </c>
      <c r="N17" s="23"/>
    </row>
    <row r="18" spans="1:14" s="24" customFormat="1" ht="24" x14ac:dyDescent="0.2">
      <c r="A18" s="35" t="s">
        <v>150</v>
      </c>
      <c r="B18" s="35" t="s">
        <v>14</v>
      </c>
      <c r="C18" s="35" t="s">
        <v>15</v>
      </c>
      <c r="D18" s="35" t="s">
        <v>12</v>
      </c>
      <c r="E18" s="35" t="s">
        <v>109</v>
      </c>
      <c r="F18" s="46" t="s">
        <v>106</v>
      </c>
      <c r="G18" s="48">
        <v>0</v>
      </c>
      <c r="H18" s="25">
        <f t="shared" si="0"/>
        <v>35000</v>
      </c>
      <c r="I18" s="25">
        <v>35000</v>
      </c>
      <c r="J18" s="25">
        <v>0</v>
      </c>
      <c r="K18" s="49">
        <v>0</v>
      </c>
      <c r="L18" s="25">
        <v>0</v>
      </c>
      <c r="M18" s="45" t="s">
        <v>42</v>
      </c>
      <c r="N18" s="23"/>
    </row>
    <row r="19" spans="1:14" s="24" customFormat="1" ht="24" x14ac:dyDescent="0.2">
      <c r="A19" s="35" t="s">
        <v>151</v>
      </c>
      <c r="B19" s="35" t="s">
        <v>14</v>
      </c>
      <c r="C19" s="35" t="s">
        <v>15</v>
      </c>
      <c r="D19" s="35" t="s">
        <v>12</v>
      </c>
      <c r="E19" s="35" t="s">
        <v>108</v>
      </c>
      <c r="F19" s="52" t="s">
        <v>107</v>
      </c>
      <c r="G19" s="48">
        <v>0</v>
      </c>
      <c r="H19" s="25">
        <f t="shared" si="0"/>
        <v>20000</v>
      </c>
      <c r="I19" s="25">
        <v>20000</v>
      </c>
      <c r="J19" s="25">
        <v>0</v>
      </c>
      <c r="K19" s="49">
        <v>0</v>
      </c>
      <c r="L19" s="25">
        <v>0</v>
      </c>
      <c r="M19" s="45" t="s">
        <v>42</v>
      </c>
      <c r="N19" s="23"/>
    </row>
    <row r="20" spans="1:14" s="24" customFormat="1" ht="36" x14ac:dyDescent="0.2">
      <c r="A20" s="35" t="s">
        <v>152</v>
      </c>
      <c r="B20" s="35" t="s">
        <v>14</v>
      </c>
      <c r="C20" s="35" t="s">
        <v>15</v>
      </c>
      <c r="D20" s="35" t="s">
        <v>12</v>
      </c>
      <c r="E20" s="35" t="s">
        <v>111</v>
      </c>
      <c r="F20" s="52" t="s">
        <v>112</v>
      </c>
      <c r="G20" s="48">
        <v>0</v>
      </c>
      <c r="H20" s="25">
        <f t="shared" si="0"/>
        <v>26000</v>
      </c>
      <c r="I20" s="25">
        <v>26000</v>
      </c>
      <c r="J20" s="25">
        <v>0</v>
      </c>
      <c r="K20" s="49">
        <v>0</v>
      </c>
      <c r="L20" s="25">
        <v>0</v>
      </c>
      <c r="M20" s="45" t="s">
        <v>87</v>
      </c>
      <c r="N20" s="23"/>
    </row>
    <row r="21" spans="1:14" s="24" customFormat="1" ht="43.5" customHeight="1" x14ac:dyDescent="0.2">
      <c r="A21" s="47" t="s">
        <v>153</v>
      </c>
      <c r="B21" s="35" t="s">
        <v>14</v>
      </c>
      <c r="C21" s="35" t="s">
        <v>15</v>
      </c>
      <c r="D21" s="35" t="s">
        <v>12</v>
      </c>
      <c r="E21" s="35" t="s">
        <v>114</v>
      </c>
      <c r="F21" s="46" t="s">
        <v>113</v>
      </c>
      <c r="G21" s="48">
        <v>0</v>
      </c>
      <c r="H21" s="25">
        <f t="shared" si="0"/>
        <v>18815.98</v>
      </c>
      <c r="I21" s="25">
        <v>18815.98</v>
      </c>
      <c r="J21" s="25">
        <v>0</v>
      </c>
      <c r="K21" s="49">
        <v>0</v>
      </c>
      <c r="L21" s="25">
        <v>0</v>
      </c>
      <c r="M21" s="45" t="s">
        <v>168</v>
      </c>
      <c r="N21" s="23"/>
    </row>
    <row r="22" spans="1:14" s="24" customFormat="1" ht="42.75" customHeight="1" x14ac:dyDescent="0.2">
      <c r="A22" s="35" t="s">
        <v>154</v>
      </c>
      <c r="B22" s="35" t="s">
        <v>14</v>
      </c>
      <c r="C22" s="35" t="s">
        <v>15</v>
      </c>
      <c r="D22" s="35" t="s">
        <v>12</v>
      </c>
      <c r="E22" s="35" t="s">
        <v>116</v>
      </c>
      <c r="F22" s="52" t="s">
        <v>115</v>
      </c>
      <c r="G22" s="48">
        <v>0</v>
      </c>
      <c r="H22" s="25">
        <f t="shared" si="0"/>
        <v>10000</v>
      </c>
      <c r="I22" s="25">
        <v>10000</v>
      </c>
      <c r="J22" s="25">
        <v>0</v>
      </c>
      <c r="K22" s="49">
        <v>0</v>
      </c>
      <c r="L22" s="25">
        <v>0</v>
      </c>
      <c r="M22" s="45" t="s">
        <v>168</v>
      </c>
      <c r="N22" s="23"/>
    </row>
    <row r="23" spans="1:14" s="24" customFormat="1" ht="36" x14ac:dyDescent="0.2">
      <c r="A23" s="35" t="s">
        <v>155</v>
      </c>
      <c r="B23" s="35" t="s">
        <v>14</v>
      </c>
      <c r="C23" s="35" t="s">
        <v>15</v>
      </c>
      <c r="D23" s="35" t="s">
        <v>12</v>
      </c>
      <c r="E23" s="35" t="s">
        <v>118</v>
      </c>
      <c r="F23" s="46" t="s">
        <v>117</v>
      </c>
      <c r="G23" s="48">
        <v>0</v>
      </c>
      <c r="H23" s="25">
        <f t="shared" si="0"/>
        <v>22000</v>
      </c>
      <c r="I23" s="25">
        <v>22000</v>
      </c>
      <c r="J23" s="25">
        <v>0</v>
      </c>
      <c r="K23" s="49">
        <v>0</v>
      </c>
      <c r="L23" s="25">
        <v>0</v>
      </c>
      <c r="M23" s="45" t="s">
        <v>172</v>
      </c>
      <c r="N23" s="23"/>
    </row>
    <row r="24" spans="1:14" s="24" customFormat="1" ht="36" x14ac:dyDescent="0.2">
      <c r="A24" s="47" t="s">
        <v>156</v>
      </c>
      <c r="B24" s="35" t="s">
        <v>14</v>
      </c>
      <c r="C24" s="35" t="s">
        <v>15</v>
      </c>
      <c r="D24" s="35" t="s">
        <v>12</v>
      </c>
      <c r="E24" s="35" t="s">
        <v>119</v>
      </c>
      <c r="F24" s="46" t="s">
        <v>171</v>
      </c>
      <c r="G24" s="48">
        <v>0</v>
      </c>
      <c r="H24" s="25">
        <f t="shared" si="0"/>
        <v>35000</v>
      </c>
      <c r="I24" s="25">
        <v>35000</v>
      </c>
      <c r="J24" s="25">
        <v>0</v>
      </c>
      <c r="K24" s="49">
        <v>0</v>
      </c>
      <c r="L24" s="25">
        <v>0</v>
      </c>
      <c r="M24" s="45" t="s">
        <v>169</v>
      </c>
      <c r="N24" s="23"/>
    </row>
    <row r="25" spans="1:14" s="24" customFormat="1" ht="36" x14ac:dyDescent="0.2">
      <c r="A25" s="35" t="s">
        <v>157</v>
      </c>
      <c r="B25" s="35" t="s">
        <v>14</v>
      </c>
      <c r="C25" s="35" t="s">
        <v>15</v>
      </c>
      <c r="D25" s="35" t="s">
        <v>12</v>
      </c>
      <c r="E25" s="35" t="s">
        <v>120</v>
      </c>
      <c r="F25" s="52" t="s">
        <v>170</v>
      </c>
      <c r="G25" s="48">
        <v>0</v>
      </c>
      <c r="H25" s="25">
        <f t="shared" si="0"/>
        <v>30000</v>
      </c>
      <c r="I25" s="25">
        <v>30000</v>
      </c>
      <c r="J25" s="25">
        <v>0</v>
      </c>
      <c r="K25" s="49">
        <v>0</v>
      </c>
      <c r="L25" s="25">
        <v>0</v>
      </c>
      <c r="M25" s="45" t="s">
        <v>88</v>
      </c>
      <c r="N25" s="23"/>
    </row>
    <row r="26" spans="1:14" s="24" customFormat="1" ht="36" x14ac:dyDescent="0.2">
      <c r="A26" s="47" t="s">
        <v>158</v>
      </c>
      <c r="B26" s="35" t="s">
        <v>14</v>
      </c>
      <c r="C26" s="35" t="s">
        <v>15</v>
      </c>
      <c r="D26" s="35" t="s">
        <v>12</v>
      </c>
      <c r="E26" s="35" t="s">
        <v>121</v>
      </c>
      <c r="F26" s="46" t="s">
        <v>122</v>
      </c>
      <c r="G26" s="48">
        <v>0</v>
      </c>
      <c r="H26" s="25">
        <f t="shared" si="0"/>
        <v>20000</v>
      </c>
      <c r="I26" s="25">
        <v>20000</v>
      </c>
      <c r="J26" s="25">
        <v>0</v>
      </c>
      <c r="K26" s="49">
        <v>0</v>
      </c>
      <c r="L26" s="25">
        <v>0</v>
      </c>
      <c r="M26" s="45" t="s">
        <v>173</v>
      </c>
      <c r="N26" s="23"/>
    </row>
    <row r="27" spans="1:14" s="24" customFormat="1" ht="36" x14ac:dyDescent="0.2">
      <c r="A27" s="35" t="s">
        <v>159</v>
      </c>
      <c r="B27" s="35" t="s">
        <v>14</v>
      </c>
      <c r="C27" s="35" t="s">
        <v>15</v>
      </c>
      <c r="D27" s="35" t="s">
        <v>12</v>
      </c>
      <c r="E27" s="35" t="s">
        <v>77</v>
      </c>
      <c r="F27" s="46" t="s">
        <v>76</v>
      </c>
      <c r="G27" s="48">
        <v>0</v>
      </c>
      <c r="H27" s="25">
        <f t="shared" si="0"/>
        <v>30000</v>
      </c>
      <c r="I27" s="25">
        <v>30000</v>
      </c>
      <c r="J27" s="25">
        <v>0</v>
      </c>
      <c r="K27" s="49">
        <v>0</v>
      </c>
      <c r="L27" s="25">
        <v>0</v>
      </c>
      <c r="M27" s="45" t="s">
        <v>88</v>
      </c>
      <c r="N27" s="23"/>
    </row>
    <row r="28" spans="1:14" s="24" customFormat="1" ht="36" x14ac:dyDescent="0.2">
      <c r="A28" s="35" t="s">
        <v>160</v>
      </c>
      <c r="B28" s="35" t="s">
        <v>14</v>
      </c>
      <c r="C28" s="35" t="s">
        <v>15</v>
      </c>
      <c r="D28" s="35" t="s">
        <v>12</v>
      </c>
      <c r="E28" s="35" t="s">
        <v>79</v>
      </c>
      <c r="F28" s="46" t="s">
        <v>78</v>
      </c>
      <c r="G28" s="48">
        <v>0</v>
      </c>
      <c r="H28" s="25">
        <f t="shared" si="0"/>
        <v>34840.68</v>
      </c>
      <c r="I28" s="25">
        <v>34840.68</v>
      </c>
      <c r="J28" s="25">
        <v>0</v>
      </c>
      <c r="K28" s="49"/>
      <c r="L28" s="25">
        <v>0</v>
      </c>
      <c r="M28" s="45" t="s">
        <v>43</v>
      </c>
      <c r="N28" s="23"/>
    </row>
    <row r="29" spans="1:14" s="24" customFormat="1" ht="39" customHeight="1" x14ac:dyDescent="0.2">
      <c r="A29" s="35" t="s">
        <v>161</v>
      </c>
      <c r="B29" s="35" t="s">
        <v>14</v>
      </c>
      <c r="C29" s="35" t="s">
        <v>15</v>
      </c>
      <c r="D29" s="35" t="s">
        <v>12</v>
      </c>
      <c r="E29" s="35" t="s">
        <v>53</v>
      </c>
      <c r="F29" s="46" t="s">
        <v>123</v>
      </c>
      <c r="G29" s="48">
        <v>0</v>
      </c>
      <c r="H29" s="25">
        <f t="shared" si="0"/>
        <v>30876.7</v>
      </c>
      <c r="I29" s="25">
        <v>30876.7</v>
      </c>
      <c r="J29" s="25">
        <v>0</v>
      </c>
      <c r="K29" s="49">
        <v>0</v>
      </c>
      <c r="L29" s="25">
        <v>0</v>
      </c>
      <c r="M29" s="45" t="s">
        <v>174</v>
      </c>
      <c r="N29" s="23"/>
    </row>
    <row r="30" spans="1:14" s="24" customFormat="1" ht="36" x14ac:dyDescent="0.2">
      <c r="A30" s="47" t="s">
        <v>91</v>
      </c>
      <c r="B30" s="35" t="s">
        <v>14</v>
      </c>
      <c r="C30" s="35" t="s">
        <v>15</v>
      </c>
      <c r="D30" s="35" t="s">
        <v>12</v>
      </c>
      <c r="E30" s="35" t="s">
        <v>81</v>
      </c>
      <c r="F30" s="46" t="s">
        <v>80</v>
      </c>
      <c r="G30" s="48">
        <v>0</v>
      </c>
      <c r="H30" s="25">
        <f t="shared" si="0"/>
        <v>50270.879999999997</v>
      </c>
      <c r="I30" s="25">
        <v>50270.879999999997</v>
      </c>
      <c r="J30" s="25">
        <v>0</v>
      </c>
      <c r="K30" s="49">
        <v>0</v>
      </c>
      <c r="L30" s="25">
        <v>0</v>
      </c>
      <c r="M30" s="45" t="s">
        <v>33</v>
      </c>
      <c r="N30" s="23"/>
    </row>
    <row r="31" spans="1:14" s="24" customFormat="1" ht="36" x14ac:dyDescent="0.2">
      <c r="A31" s="35" t="s">
        <v>92</v>
      </c>
      <c r="B31" s="35" t="s">
        <v>14</v>
      </c>
      <c r="C31" s="35" t="s">
        <v>15</v>
      </c>
      <c r="D31" s="35" t="s">
        <v>12</v>
      </c>
      <c r="E31" s="35" t="s">
        <v>82</v>
      </c>
      <c r="F31" s="46" t="s">
        <v>83</v>
      </c>
      <c r="G31" s="48">
        <v>0</v>
      </c>
      <c r="H31" s="25">
        <f t="shared" si="0"/>
        <v>33000</v>
      </c>
      <c r="I31" s="25">
        <v>33000</v>
      </c>
      <c r="J31" s="25">
        <v>0</v>
      </c>
      <c r="K31" s="49">
        <v>0</v>
      </c>
      <c r="L31" s="25">
        <v>0</v>
      </c>
      <c r="M31" s="45" t="s">
        <v>56</v>
      </c>
      <c r="N31" s="23"/>
    </row>
    <row r="32" spans="1:14" s="24" customFormat="1" ht="24" customHeight="1" x14ac:dyDescent="0.2">
      <c r="A32" s="35" t="s">
        <v>93</v>
      </c>
      <c r="B32" s="35" t="s">
        <v>14</v>
      </c>
      <c r="C32" s="35" t="s">
        <v>15</v>
      </c>
      <c r="D32" s="35" t="s">
        <v>12</v>
      </c>
      <c r="E32" s="35" t="s">
        <v>185</v>
      </c>
      <c r="F32" s="46" t="s">
        <v>186</v>
      </c>
      <c r="G32" s="48">
        <v>0</v>
      </c>
      <c r="H32" s="25">
        <f t="shared" si="0"/>
        <v>32000</v>
      </c>
      <c r="I32" s="25">
        <v>32000</v>
      </c>
      <c r="J32" s="25">
        <v>0</v>
      </c>
      <c r="K32" s="49">
        <v>0</v>
      </c>
      <c r="L32" s="25">
        <v>0</v>
      </c>
      <c r="M32" s="45" t="s">
        <v>13</v>
      </c>
      <c r="N32" s="23"/>
    </row>
    <row r="33" spans="1:14" s="24" customFormat="1" ht="36.75" customHeight="1" x14ac:dyDescent="0.2">
      <c r="A33" s="35" t="s">
        <v>184</v>
      </c>
      <c r="B33" s="35" t="s">
        <v>14</v>
      </c>
      <c r="C33" s="35" t="s">
        <v>15</v>
      </c>
      <c r="D33" s="35" t="s">
        <v>12</v>
      </c>
      <c r="E33" s="35" t="s">
        <v>72</v>
      </c>
      <c r="F33" s="46" t="s">
        <v>188</v>
      </c>
      <c r="G33" s="48">
        <v>0</v>
      </c>
      <c r="H33" s="25">
        <f t="shared" si="0"/>
        <v>43636</v>
      </c>
      <c r="I33" s="25">
        <v>43636</v>
      </c>
      <c r="J33" s="25">
        <v>0</v>
      </c>
      <c r="K33" s="49">
        <v>0</v>
      </c>
      <c r="L33" s="25">
        <v>0</v>
      </c>
      <c r="M33" s="45" t="s">
        <v>13</v>
      </c>
      <c r="N33" s="23"/>
    </row>
    <row r="34" spans="1:14" s="24" customFormat="1" ht="36.75" customHeight="1" x14ac:dyDescent="0.2">
      <c r="A34" s="35" t="s">
        <v>187</v>
      </c>
      <c r="B34" s="35" t="s">
        <v>14</v>
      </c>
      <c r="C34" s="35" t="s">
        <v>15</v>
      </c>
      <c r="D34" s="35" t="s">
        <v>12</v>
      </c>
      <c r="E34" s="35" t="s">
        <v>191</v>
      </c>
      <c r="F34" s="46" t="s">
        <v>190</v>
      </c>
      <c r="G34" s="48">
        <v>0</v>
      </c>
      <c r="H34" s="25">
        <f t="shared" si="0"/>
        <v>5000</v>
      </c>
      <c r="I34" s="25">
        <v>5000</v>
      </c>
      <c r="J34" s="25">
        <v>0</v>
      </c>
      <c r="K34" s="49">
        <v>0</v>
      </c>
      <c r="L34" s="25">
        <v>0</v>
      </c>
      <c r="M34" s="45" t="s">
        <v>13</v>
      </c>
      <c r="N34" s="23"/>
    </row>
    <row r="35" spans="1:14" s="24" customFormat="1" ht="37.5" customHeight="1" x14ac:dyDescent="0.2">
      <c r="A35" s="35" t="s">
        <v>189</v>
      </c>
      <c r="B35" s="35" t="s">
        <v>14</v>
      </c>
      <c r="C35" s="35" t="s">
        <v>15</v>
      </c>
      <c r="D35" s="35" t="s">
        <v>12</v>
      </c>
      <c r="E35" s="35" t="s">
        <v>75</v>
      </c>
      <c r="F35" s="46" t="s">
        <v>124</v>
      </c>
      <c r="G35" s="48">
        <v>0</v>
      </c>
      <c r="H35" s="25">
        <f t="shared" si="0"/>
        <v>32451.86</v>
      </c>
      <c r="I35" s="25">
        <v>32451.86</v>
      </c>
      <c r="J35" s="25">
        <v>0</v>
      </c>
      <c r="K35" s="49">
        <v>0</v>
      </c>
      <c r="L35" s="25">
        <v>0</v>
      </c>
      <c r="M35" s="45" t="s">
        <v>94</v>
      </c>
      <c r="N35" s="23"/>
    </row>
    <row r="36" spans="1:14" s="21" customFormat="1" ht="24" x14ac:dyDescent="0.2">
      <c r="A36" s="53"/>
      <c r="B36" s="53" t="s">
        <v>14</v>
      </c>
      <c r="C36" s="53"/>
      <c r="D36" s="53"/>
      <c r="E36" s="53"/>
      <c r="F36" s="54" t="s">
        <v>16</v>
      </c>
      <c r="G36" s="55">
        <f>SUM(G11:G31)</f>
        <v>1216055.97</v>
      </c>
      <c r="H36" s="75">
        <f t="shared" si="0"/>
        <v>7308300.5</v>
      </c>
      <c r="I36" s="55">
        <f>SUM(I11:I35)</f>
        <v>1929834.1199999999</v>
      </c>
      <c r="J36" s="55">
        <f>SUM(J11:J35)</f>
        <v>2247021.23</v>
      </c>
      <c r="K36" s="55">
        <f>SUM(K11:K35)</f>
        <v>2729860.1500000004</v>
      </c>
      <c r="L36" s="55">
        <f>SUM(L11:L35)</f>
        <v>401585</v>
      </c>
      <c r="M36" s="54"/>
      <c r="N36" s="20"/>
    </row>
    <row r="37" spans="1:14" s="24" customFormat="1" ht="24" x14ac:dyDescent="0.2">
      <c r="A37" s="56" t="s">
        <v>143</v>
      </c>
      <c r="B37" s="56" t="s">
        <v>19</v>
      </c>
      <c r="C37" s="56" t="s">
        <v>18</v>
      </c>
      <c r="D37" s="56" t="s">
        <v>20</v>
      </c>
      <c r="E37" s="56" t="s">
        <v>58</v>
      </c>
      <c r="F37" s="46" t="s">
        <v>51</v>
      </c>
      <c r="G37" s="57">
        <v>0</v>
      </c>
      <c r="H37" s="25">
        <f t="shared" si="0"/>
        <v>480140</v>
      </c>
      <c r="I37" s="57">
        <v>480140</v>
      </c>
      <c r="J37" s="57">
        <v>0</v>
      </c>
      <c r="K37" s="58">
        <v>0</v>
      </c>
      <c r="L37" s="57">
        <v>0</v>
      </c>
      <c r="M37" s="45" t="s">
        <v>13</v>
      </c>
      <c r="N37" s="23"/>
    </row>
    <row r="38" spans="1:14" s="21" customFormat="1" ht="18" customHeight="1" x14ac:dyDescent="0.2">
      <c r="A38" s="53"/>
      <c r="B38" s="53" t="s">
        <v>17</v>
      </c>
      <c r="C38" s="53"/>
      <c r="D38" s="53"/>
      <c r="E38" s="53"/>
      <c r="F38" s="54" t="s">
        <v>21</v>
      </c>
      <c r="G38" s="55">
        <v>0</v>
      </c>
      <c r="H38" s="75">
        <f t="shared" si="0"/>
        <v>480140</v>
      </c>
      <c r="I38" s="55">
        <f>SUM(I37:I37)</f>
        <v>480140</v>
      </c>
      <c r="J38" s="55">
        <f>SUM(J37:J37)</f>
        <v>0</v>
      </c>
      <c r="K38" s="55">
        <f>SUM(K37:K37)</f>
        <v>0</v>
      </c>
      <c r="L38" s="55">
        <f>SUM(L37:L37)</f>
        <v>0</v>
      </c>
      <c r="M38" s="54"/>
      <c r="N38" s="20"/>
    </row>
    <row r="39" spans="1:14" s="24" customFormat="1" ht="24" x14ac:dyDescent="0.2">
      <c r="A39" s="56" t="s">
        <v>143</v>
      </c>
      <c r="B39" s="56" t="s">
        <v>22</v>
      </c>
      <c r="C39" s="56" t="s">
        <v>23</v>
      </c>
      <c r="D39" s="56" t="s">
        <v>12</v>
      </c>
      <c r="E39" s="56" t="s">
        <v>175</v>
      </c>
      <c r="F39" s="59" t="s">
        <v>84</v>
      </c>
      <c r="G39" s="57">
        <v>0</v>
      </c>
      <c r="H39" s="25">
        <f t="shared" si="0"/>
        <v>20000</v>
      </c>
      <c r="I39" s="57">
        <v>20000</v>
      </c>
      <c r="J39" s="57">
        <v>0</v>
      </c>
      <c r="K39" s="57">
        <v>0</v>
      </c>
      <c r="L39" s="57">
        <v>0</v>
      </c>
      <c r="M39" s="45" t="s">
        <v>13</v>
      </c>
      <c r="N39" s="23"/>
    </row>
    <row r="40" spans="1:14" s="24" customFormat="1" ht="48" x14ac:dyDescent="0.2">
      <c r="A40" s="56" t="s">
        <v>144</v>
      </c>
      <c r="B40" s="56" t="s">
        <v>22</v>
      </c>
      <c r="C40" s="56" t="s">
        <v>23</v>
      </c>
      <c r="D40" s="67" t="s">
        <v>12</v>
      </c>
      <c r="E40" s="56" t="s">
        <v>125</v>
      </c>
      <c r="F40" s="59" t="s">
        <v>126</v>
      </c>
      <c r="G40" s="57">
        <v>0</v>
      </c>
      <c r="H40" s="25">
        <f t="shared" si="0"/>
        <v>30000</v>
      </c>
      <c r="I40" s="57">
        <v>30000</v>
      </c>
      <c r="J40" s="57">
        <v>0</v>
      </c>
      <c r="K40" s="57">
        <v>0</v>
      </c>
      <c r="L40" s="57">
        <v>0</v>
      </c>
      <c r="M40" s="45" t="s">
        <v>13</v>
      </c>
      <c r="N40" s="23"/>
    </row>
    <row r="41" spans="1:14" s="24" customFormat="1" ht="17.25" customHeight="1" x14ac:dyDescent="0.2">
      <c r="A41" s="53"/>
      <c r="B41" s="53" t="s">
        <v>22</v>
      </c>
      <c r="C41" s="53"/>
      <c r="D41" s="53"/>
      <c r="E41" s="53"/>
      <c r="F41" s="54" t="s">
        <v>24</v>
      </c>
      <c r="G41" s="55">
        <f>SUM(G39)</f>
        <v>0</v>
      </c>
      <c r="H41" s="75">
        <f t="shared" si="0"/>
        <v>50000</v>
      </c>
      <c r="I41" s="55">
        <f t="shared" ref="I41:L41" si="1">I40+I39</f>
        <v>50000</v>
      </c>
      <c r="J41" s="55">
        <f t="shared" si="1"/>
        <v>0</v>
      </c>
      <c r="K41" s="55">
        <f t="shared" si="1"/>
        <v>0</v>
      </c>
      <c r="L41" s="55">
        <f t="shared" si="1"/>
        <v>0</v>
      </c>
      <c r="M41" s="55"/>
      <c r="N41" s="23"/>
    </row>
    <row r="42" spans="1:14" s="24" customFormat="1" ht="42" customHeight="1" x14ac:dyDescent="0.2">
      <c r="A42" s="84" t="s">
        <v>143</v>
      </c>
      <c r="B42" s="84" t="s">
        <v>59</v>
      </c>
      <c r="C42" s="84" t="s">
        <v>202</v>
      </c>
      <c r="D42" s="84" t="s">
        <v>12</v>
      </c>
      <c r="E42" s="84" t="s">
        <v>203</v>
      </c>
      <c r="F42" s="83" t="s">
        <v>204</v>
      </c>
      <c r="G42" s="85">
        <v>0</v>
      </c>
      <c r="H42" s="75">
        <f t="shared" si="0"/>
        <v>45000</v>
      </c>
      <c r="I42" s="85">
        <v>45000</v>
      </c>
      <c r="J42" s="85">
        <v>0</v>
      </c>
      <c r="K42" s="85">
        <v>0</v>
      </c>
      <c r="L42" s="85">
        <v>0</v>
      </c>
      <c r="M42" s="85" t="s">
        <v>13</v>
      </c>
      <c r="N42" s="23"/>
    </row>
    <row r="43" spans="1:14" s="24" customFormat="1" ht="33" customHeight="1" x14ac:dyDescent="0.2">
      <c r="A43" s="53"/>
      <c r="B43" s="53" t="s">
        <v>59</v>
      </c>
      <c r="C43" s="53"/>
      <c r="D43" s="53"/>
      <c r="E43" s="53"/>
      <c r="F43" s="54" t="s">
        <v>201</v>
      </c>
      <c r="G43" s="55">
        <f>G42</f>
        <v>0</v>
      </c>
      <c r="H43" s="55">
        <f t="shared" ref="H43:L43" si="2">H42</f>
        <v>45000</v>
      </c>
      <c r="I43" s="55">
        <f t="shared" si="2"/>
        <v>45000</v>
      </c>
      <c r="J43" s="55">
        <f t="shared" si="2"/>
        <v>0</v>
      </c>
      <c r="K43" s="55">
        <f t="shared" si="2"/>
        <v>0</v>
      </c>
      <c r="L43" s="55">
        <f t="shared" si="2"/>
        <v>0</v>
      </c>
      <c r="M43" s="55"/>
      <c r="N43" s="23"/>
    </row>
    <row r="44" spans="1:14" s="24" customFormat="1" ht="36" x14ac:dyDescent="0.2">
      <c r="A44" s="47" t="s">
        <v>143</v>
      </c>
      <c r="B44" s="56" t="s">
        <v>45</v>
      </c>
      <c r="C44" s="56" t="s">
        <v>46</v>
      </c>
      <c r="D44" s="67" t="s">
        <v>176</v>
      </c>
      <c r="E44" s="56" t="s">
        <v>86</v>
      </c>
      <c r="F44" s="50" t="s">
        <v>85</v>
      </c>
      <c r="G44" s="51">
        <v>0</v>
      </c>
      <c r="H44" s="81">
        <f t="shared" si="0"/>
        <v>1630621.82</v>
      </c>
      <c r="I44" s="51">
        <v>0</v>
      </c>
      <c r="J44" s="51">
        <v>324392.77</v>
      </c>
      <c r="K44" s="51">
        <v>0</v>
      </c>
      <c r="L44" s="51">
        <v>1306229.05</v>
      </c>
      <c r="M44" s="45" t="s">
        <v>13</v>
      </c>
      <c r="N44" s="23"/>
    </row>
    <row r="45" spans="1:14" s="24" customFormat="1" ht="36" x14ac:dyDescent="0.2">
      <c r="A45" s="47" t="s">
        <v>144</v>
      </c>
      <c r="B45" s="56" t="s">
        <v>45</v>
      </c>
      <c r="C45" s="56" t="s">
        <v>46</v>
      </c>
      <c r="D45" s="67" t="s">
        <v>12</v>
      </c>
      <c r="E45" s="56" t="s">
        <v>194</v>
      </c>
      <c r="F45" s="50" t="s">
        <v>195</v>
      </c>
      <c r="G45" s="51">
        <v>0</v>
      </c>
      <c r="H45" s="81">
        <f t="shared" si="0"/>
        <v>22000</v>
      </c>
      <c r="I45" s="51">
        <v>22000</v>
      </c>
      <c r="J45" s="51">
        <v>0</v>
      </c>
      <c r="K45" s="51">
        <v>0</v>
      </c>
      <c r="L45" s="51">
        <v>0</v>
      </c>
      <c r="M45" s="45" t="s">
        <v>13</v>
      </c>
      <c r="N45" s="23"/>
    </row>
    <row r="46" spans="1:14" s="24" customFormat="1" ht="43.5" customHeight="1" x14ac:dyDescent="0.2">
      <c r="A46" s="47" t="s">
        <v>145</v>
      </c>
      <c r="B46" s="56" t="s">
        <v>45</v>
      </c>
      <c r="C46" s="56" t="s">
        <v>46</v>
      </c>
      <c r="D46" s="67" t="s">
        <v>12</v>
      </c>
      <c r="E46" s="56" t="s">
        <v>192</v>
      </c>
      <c r="F46" s="50" t="s">
        <v>193</v>
      </c>
      <c r="G46" s="51">
        <v>0</v>
      </c>
      <c r="H46" s="81">
        <f t="shared" si="0"/>
        <v>278000</v>
      </c>
      <c r="I46" s="51">
        <v>278000</v>
      </c>
      <c r="J46" s="51">
        <v>0</v>
      </c>
      <c r="K46" s="51">
        <v>0</v>
      </c>
      <c r="L46" s="51">
        <v>0</v>
      </c>
      <c r="M46" s="45" t="s">
        <v>13</v>
      </c>
      <c r="N46" s="23"/>
    </row>
    <row r="47" spans="1:14" s="24" customFormat="1" ht="18.75" customHeight="1" x14ac:dyDescent="0.2">
      <c r="A47" s="60"/>
      <c r="B47" s="61" t="s">
        <v>45</v>
      </c>
      <c r="C47" s="62"/>
      <c r="D47" s="62"/>
      <c r="E47" s="62"/>
      <c r="F47" s="63" t="s">
        <v>47</v>
      </c>
      <c r="G47" s="64">
        <f>G44+G46</f>
        <v>0</v>
      </c>
      <c r="H47" s="64">
        <f>H46+H45+H44</f>
        <v>1930621.82</v>
      </c>
      <c r="I47" s="64">
        <f>I46+I45+I44</f>
        <v>300000</v>
      </c>
      <c r="J47" s="64">
        <f t="shared" ref="J47:L47" si="3">J44+J46</f>
        <v>324392.77</v>
      </c>
      <c r="K47" s="64">
        <f t="shared" si="3"/>
        <v>0</v>
      </c>
      <c r="L47" s="64">
        <f t="shared" si="3"/>
        <v>1306229.05</v>
      </c>
      <c r="M47" s="65"/>
      <c r="N47" s="23"/>
    </row>
    <row r="48" spans="1:14" s="24" customFormat="1" ht="36" x14ac:dyDescent="0.2">
      <c r="A48" s="56" t="s">
        <v>143</v>
      </c>
      <c r="B48" s="56" t="s">
        <v>26</v>
      </c>
      <c r="C48" s="56" t="s">
        <v>27</v>
      </c>
      <c r="D48" s="56" t="s">
        <v>12</v>
      </c>
      <c r="E48" s="56" t="s">
        <v>131</v>
      </c>
      <c r="F48" s="46" t="s">
        <v>136</v>
      </c>
      <c r="G48" s="57">
        <v>0</v>
      </c>
      <c r="H48" s="25">
        <f>I48+J48+K48+L48</f>
        <v>55000</v>
      </c>
      <c r="I48" s="57">
        <v>55000</v>
      </c>
      <c r="J48" s="57">
        <v>0</v>
      </c>
      <c r="K48" s="57">
        <v>0</v>
      </c>
      <c r="L48" s="57">
        <v>0</v>
      </c>
      <c r="M48" s="45" t="s">
        <v>48</v>
      </c>
      <c r="N48" s="23"/>
    </row>
    <row r="49" spans="1:14" s="24" customFormat="1" ht="24" x14ac:dyDescent="0.2">
      <c r="A49" s="56" t="s">
        <v>144</v>
      </c>
      <c r="B49" s="56" t="s">
        <v>26</v>
      </c>
      <c r="C49" s="56" t="s">
        <v>27</v>
      </c>
      <c r="D49" s="56" t="s">
        <v>12</v>
      </c>
      <c r="E49" s="56" t="s">
        <v>132</v>
      </c>
      <c r="F49" s="46" t="s">
        <v>137</v>
      </c>
      <c r="G49" s="57">
        <v>0</v>
      </c>
      <c r="H49" s="25">
        <f t="shared" ref="H49:H54" si="4">I49+J49+K49+L49</f>
        <v>20000</v>
      </c>
      <c r="I49" s="57">
        <v>20000</v>
      </c>
      <c r="J49" s="57">
        <v>0</v>
      </c>
      <c r="K49" s="57">
        <v>0</v>
      </c>
      <c r="L49" s="57">
        <v>0</v>
      </c>
      <c r="M49" s="45" t="s">
        <v>13</v>
      </c>
      <c r="N49" s="23"/>
    </row>
    <row r="50" spans="1:14" s="24" customFormat="1" ht="36" x14ac:dyDescent="0.2">
      <c r="A50" s="56" t="s">
        <v>145</v>
      </c>
      <c r="B50" s="56" t="s">
        <v>26</v>
      </c>
      <c r="C50" s="56" t="s">
        <v>27</v>
      </c>
      <c r="D50" s="56" t="s">
        <v>12</v>
      </c>
      <c r="E50" s="56" t="s">
        <v>133</v>
      </c>
      <c r="F50" s="46" t="s">
        <v>138</v>
      </c>
      <c r="G50" s="57">
        <v>0</v>
      </c>
      <c r="H50" s="25">
        <f t="shared" si="4"/>
        <v>173670.3</v>
      </c>
      <c r="I50" s="57">
        <v>173670.3</v>
      </c>
      <c r="J50" s="57">
        <v>0</v>
      </c>
      <c r="K50" s="57">
        <v>0</v>
      </c>
      <c r="L50" s="57">
        <v>0</v>
      </c>
      <c r="M50" s="45" t="s">
        <v>44</v>
      </c>
      <c r="N50" s="23"/>
    </row>
    <row r="51" spans="1:14" s="24" customFormat="1" ht="24" x14ac:dyDescent="0.2">
      <c r="A51" s="56" t="s">
        <v>146</v>
      </c>
      <c r="B51" s="56" t="s">
        <v>26</v>
      </c>
      <c r="C51" s="56" t="s">
        <v>27</v>
      </c>
      <c r="D51" s="56" t="s">
        <v>12</v>
      </c>
      <c r="E51" s="56" t="s">
        <v>134</v>
      </c>
      <c r="F51" s="46" t="s">
        <v>139</v>
      </c>
      <c r="G51" s="57">
        <v>0</v>
      </c>
      <c r="H51" s="25">
        <f t="shared" si="4"/>
        <v>10000</v>
      </c>
      <c r="I51" s="57">
        <v>10000</v>
      </c>
      <c r="J51" s="57">
        <v>0</v>
      </c>
      <c r="K51" s="57">
        <v>0</v>
      </c>
      <c r="L51" s="57">
        <v>0</v>
      </c>
      <c r="M51" s="45" t="s">
        <v>48</v>
      </c>
      <c r="N51" s="23"/>
    </row>
    <row r="52" spans="1:14" s="24" customFormat="1" ht="36" x14ac:dyDescent="0.2">
      <c r="A52" s="56" t="s">
        <v>147</v>
      </c>
      <c r="B52" s="56" t="s">
        <v>26</v>
      </c>
      <c r="C52" s="56" t="s">
        <v>27</v>
      </c>
      <c r="D52" s="56" t="s">
        <v>12</v>
      </c>
      <c r="E52" s="56" t="s">
        <v>177</v>
      </c>
      <c r="F52" s="46" t="s">
        <v>141</v>
      </c>
      <c r="G52" s="57">
        <v>0</v>
      </c>
      <c r="H52" s="25">
        <f t="shared" si="4"/>
        <v>17000</v>
      </c>
      <c r="I52" s="57">
        <v>17000</v>
      </c>
      <c r="J52" s="57">
        <v>0</v>
      </c>
      <c r="K52" s="57">
        <v>0</v>
      </c>
      <c r="L52" s="57">
        <v>0</v>
      </c>
      <c r="M52" s="45" t="s">
        <v>13</v>
      </c>
      <c r="N52" s="23"/>
    </row>
    <row r="53" spans="1:14" s="24" customFormat="1" ht="41.25" customHeight="1" x14ac:dyDescent="0.2">
      <c r="A53" s="56" t="s">
        <v>148</v>
      </c>
      <c r="B53" s="56" t="s">
        <v>26</v>
      </c>
      <c r="C53" s="56" t="s">
        <v>27</v>
      </c>
      <c r="D53" s="56" t="s">
        <v>12</v>
      </c>
      <c r="E53" s="56" t="s">
        <v>178</v>
      </c>
      <c r="F53" s="46" t="s">
        <v>142</v>
      </c>
      <c r="G53" s="57">
        <v>0</v>
      </c>
      <c r="H53" s="25">
        <f t="shared" si="4"/>
        <v>11000</v>
      </c>
      <c r="I53" s="57">
        <v>11000</v>
      </c>
      <c r="J53" s="57">
        <v>0</v>
      </c>
      <c r="K53" s="57">
        <v>0</v>
      </c>
      <c r="L53" s="57">
        <v>0</v>
      </c>
      <c r="M53" s="45" t="s">
        <v>13</v>
      </c>
      <c r="N53" s="23"/>
    </row>
    <row r="54" spans="1:14" s="24" customFormat="1" ht="24" x14ac:dyDescent="0.2">
      <c r="A54" s="56" t="s">
        <v>149</v>
      </c>
      <c r="B54" s="56" t="s">
        <v>26</v>
      </c>
      <c r="C54" s="56" t="s">
        <v>27</v>
      </c>
      <c r="D54" s="56" t="s">
        <v>12</v>
      </c>
      <c r="E54" s="56" t="s">
        <v>135</v>
      </c>
      <c r="F54" s="46" t="s">
        <v>140</v>
      </c>
      <c r="G54" s="57">
        <v>0</v>
      </c>
      <c r="H54" s="25">
        <f t="shared" si="4"/>
        <v>10000</v>
      </c>
      <c r="I54" s="57">
        <v>10000</v>
      </c>
      <c r="J54" s="57">
        <v>0</v>
      </c>
      <c r="K54" s="57">
        <v>0</v>
      </c>
      <c r="L54" s="57">
        <v>0</v>
      </c>
      <c r="M54" s="45" t="s">
        <v>179</v>
      </c>
      <c r="N54" s="23"/>
    </row>
    <row r="55" spans="1:14" s="21" customFormat="1" ht="24" x14ac:dyDescent="0.2">
      <c r="A55" s="53"/>
      <c r="B55" s="53" t="s">
        <v>26</v>
      </c>
      <c r="C55" s="53"/>
      <c r="D55" s="53"/>
      <c r="E55" s="53"/>
      <c r="F55" s="54" t="s">
        <v>28</v>
      </c>
      <c r="G55" s="55">
        <f>SUM(G48:G54)</f>
        <v>0</v>
      </c>
      <c r="H55" s="55">
        <f t="shared" ref="H55:L55" si="5">SUM(H48:H54)</f>
        <v>296670.3</v>
      </c>
      <c r="I55" s="55">
        <f t="shared" si="5"/>
        <v>296670.3</v>
      </c>
      <c r="J55" s="55">
        <f t="shared" si="5"/>
        <v>0</v>
      </c>
      <c r="K55" s="55">
        <f t="shared" si="5"/>
        <v>0</v>
      </c>
      <c r="L55" s="55">
        <f t="shared" si="5"/>
        <v>0</v>
      </c>
      <c r="M55" s="54"/>
      <c r="N55" s="20"/>
    </row>
    <row r="56" spans="1:14" s="24" customFormat="1" ht="36" x14ac:dyDescent="0.2">
      <c r="A56" s="56" t="s">
        <v>143</v>
      </c>
      <c r="B56" s="56" t="s">
        <v>29</v>
      </c>
      <c r="C56" s="56" t="s">
        <v>30</v>
      </c>
      <c r="D56" s="67" t="s">
        <v>12</v>
      </c>
      <c r="E56" s="67" t="s">
        <v>127</v>
      </c>
      <c r="F56" s="46" t="s">
        <v>128</v>
      </c>
      <c r="G56" s="57">
        <v>0</v>
      </c>
      <c r="H56" s="66">
        <f t="shared" si="0"/>
        <v>25888.6</v>
      </c>
      <c r="I56" s="57">
        <v>25888.6</v>
      </c>
      <c r="J56" s="68">
        <v>0</v>
      </c>
      <c r="K56" s="49">
        <v>0</v>
      </c>
      <c r="L56" s="57">
        <v>0</v>
      </c>
      <c r="M56" s="69" t="s">
        <v>180</v>
      </c>
      <c r="N56" s="23"/>
    </row>
    <row r="57" spans="1:14" s="24" customFormat="1" ht="36" customHeight="1" x14ac:dyDescent="0.2">
      <c r="A57" s="56" t="s">
        <v>144</v>
      </c>
      <c r="B57" s="56" t="s">
        <v>29</v>
      </c>
      <c r="C57" s="56" t="s">
        <v>30</v>
      </c>
      <c r="D57" s="67" t="s">
        <v>12</v>
      </c>
      <c r="E57" s="67" t="s">
        <v>129</v>
      </c>
      <c r="F57" s="46" t="s">
        <v>130</v>
      </c>
      <c r="G57" s="57">
        <v>0</v>
      </c>
      <c r="H57" s="25">
        <f t="shared" si="0"/>
        <v>11700</v>
      </c>
      <c r="I57" s="57">
        <v>11700</v>
      </c>
      <c r="J57" s="68">
        <v>0</v>
      </c>
      <c r="K57" s="49">
        <v>0</v>
      </c>
      <c r="L57" s="57">
        <v>0</v>
      </c>
      <c r="M57" s="69" t="s">
        <v>181</v>
      </c>
      <c r="N57" s="23"/>
    </row>
    <row r="58" spans="1:14" s="24" customFormat="1" ht="27" customHeight="1" x14ac:dyDescent="0.2">
      <c r="A58" s="56" t="s">
        <v>145</v>
      </c>
      <c r="B58" s="56" t="s">
        <v>29</v>
      </c>
      <c r="C58" s="56" t="s">
        <v>30</v>
      </c>
      <c r="D58" s="67" t="s">
        <v>12</v>
      </c>
      <c r="E58" s="67" t="s">
        <v>97</v>
      </c>
      <c r="F58" s="46" t="s">
        <v>98</v>
      </c>
      <c r="G58" s="57">
        <v>0</v>
      </c>
      <c r="H58" s="25">
        <f t="shared" si="0"/>
        <v>26227.67</v>
      </c>
      <c r="I58" s="57">
        <v>26227.67</v>
      </c>
      <c r="J58" s="68">
        <v>0</v>
      </c>
      <c r="K58" s="49">
        <v>0</v>
      </c>
      <c r="L58" s="57">
        <v>0</v>
      </c>
      <c r="M58" s="69" t="s">
        <v>13</v>
      </c>
      <c r="N58" s="23"/>
    </row>
    <row r="59" spans="1:14" s="24" customFormat="1" ht="60" customHeight="1" x14ac:dyDescent="0.2">
      <c r="A59" s="56" t="s">
        <v>146</v>
      </c>
      <c r="B59" s="56" t="s">
        <v>29</v>
      </c>
      <c r="C59" s="56" t="s">
        <v>30</v>
      </c>
      <c r="D59" s="67" t="s">
        <v>12</v>
      </c>
      <c r="E59" s="67" t="s">
        <v>95</v>
      </c>
      <c r="F59" s="46" t="s">
        <v>96</v>
      </c>
      <c r="G59" s="57">
        <v>0</v>
      </c>
      <c r="H59" s="25">
        <f t="shared" si="0"/>
        <v>16072.88</v>
      </c>
      <c r="I59" s="57">
        <v>16072.88</v>
      </c>
      <c r="J59" s="68">
        <v>0</v>
      </c>
      <c r="K59" s="49">
        <v>0</v>
      </c>
      <c r="L59" s="57">
        <v>0</v>
      </c>
      <c r="M59" s="69" t="s">
        <v>182</v>
      </c>
      <c r="N59" s="23"/>
    </row>
    <row r="60" spans="1:14" s="24" customFormat="1" ht="60" customHeight="1" x14ac:dyDescent="0.2">
      <c r="A60" s="56" t="s">
        <v>147</v>
      </c>
      <c r="B60" s="56" t="s">
        <v>29</v>
      </c>
      <c r="C60" s="56" t="s">
        <v>30</v>
      </c>
      <c r="D60" s="67" t="s">
        <v>12</v>
      </c>
      <c r="E60" s="67" t="s">
        <v>197</v>
      </c>
      <c r="F60" s="46" t="s">
        <v>198</v>
      </c>
      <c r="G60" s="57">
        <v>0</v>
      </c>
      <c r="H60" s="25">
        <f t="shared" si="0"/>
        <v>6500</v>
      </c>
      <c r="I60" s="57">
        <v>6500</v>
      </c>
      <c r="J60" s="68">
        <v>0</v>
      </c>
      <c r="K60" s="49">
        <v>0</v>
      </c>
      <c r="L60" s="57">
        <v>0</v>
      </c>
      <c r="M60" s="69" t="s">
        <v>13</v>
      </c>
      <c r="N60" s="23"/>
    </row>
    <row r="61" spans="1:14" s="24" customFormat="1" ht="60" customHeight="1" x14ac:dyDescent="0.2">
      <c r="A61" s="56" t="s">
        <v>148</v>
      </c>
      <c r="B61" s="56" t="s">
        <v>29</v>
      </c>
      <c r="C61" s="56" t="s">
        <v>196</v>
      </c>
      <c r="D61" s="67" t="s">
        <v>12</v>
      </c>
      <c r="E61" s="67" t="s">
        <v>199</v>
      </c>
      <c r="F61" s="46" t="s">
        <v>200</v>
      </c>
      <c r="G61" s="57">
        <v>0</v>
      </c>
      <c r="H61" s="25">
        <f t="shared" si="0"/>
        <v>50000</v>
      </c>
      <c r="I61" s="57">
        <v>50000</v>
      </c>
      <c r="J61" s="68">
        <v>0</v>
      </c>
      <c r="K61" s="49">
        <v>0</v>
      </c>
      <c r="L61" s="57">
        <v>0</v>
      </c>
      <c r="M61" s="69" t="s">
        <v>13</v>
      </c>
      <c r="N61" s="23"/>
    </row>
    <row r="62" spans="1:14" s="24" customFormat="1" ht="24" x14ac:dyDescent="0.2">
      <c r="A62" s="60"/>
      <c r="B62" s="70" t="s">
        <v>29</v>
      </c>
      <c r="C62" s="70" t="s">
        <v>25</v>
      </c>
      <c r="D62" s="70"/>
      <c r="E62" s="70"/>
      <c r="F62" s="71" t="s">
        <v>31</v>
      </c>
      <c r="G62" s="64">
        <f>G59</f>
        <v>0</v>
      </c>
      <c r="H62" s="82">
        <f t="shared" si="0"/>
        <v>136389.15</v>
      </c>
      <c r="I62" s="64">
        <f>SUM(I56:I61)</f>
        <v>136389.15</v>
      </c>
      <c r="J62" s="64">
        <f>SUM(J56:J61)</f>
        <v>0</v>
      </c>
      <c r="K62" s="64">
        <f>SUM(K56:K61)</f>
        <v>0</v>
      </c>
      <c r="L62" s="64">
        <f>SUM(L56:L61)</f>
        <v>0</v>
      </c>
      <c r="M62" s="63"/>
      <c r="N62" s="23"/>
    </row>
    <row r="63" spans="1:14" s="24" customFormat="1" ht="22.5" customHeight="1" x14ac:dyDescent="0.2">
      <c r="A63" s="87" t="s">
        <v>32</v>
      </c>
      <c r="B63" s="87"/>
      <c r="C63" s="87"/>
      <c r="D63" s="87"/>
      <c r="E63" s="87"/>
      <c r="F63" s="87"/>
      <c r="G63" s="72">
        <f>SUM(G10,G36,G38,G41,G43,G55,G62,G47,)</f>
        <v>1216055.97</v>
      </c>
      <c r="H63" s="72">
        <f>SUM(H10,H36,H38,H41,H43,H55,H62,H47,)</f>
        <v>10327121.77</v>
      </c>
      <c r="I63" s="72">
        <f t="shared" ref="I63:L63" si="6">SUM(I10,I36,I38,I41,I43,I55,I62,I47,)</f>
        <v>3318033.57</v>
      </c>
      <c r="J63" s="72">
        <f t="shared" si="6"/>
        <v>2571414</v>
      </c>
      <c r="K63" s="72">
        <f t="shared" si="6"/>
        <v>2729860.1500000004</v>
      </c>
      <c r="L63" s="72">
        <f t="shared" si="6"/>
        <v>1707814.05</v>
      </c>
      <c r="M63" s="72">
        <f>SUM(M10,M36,M38,M41,M55,M62,M47,)</f>
        <v>0</v>
      </c>
      <c r="N63" s="23"/>
    </row>
    <row r="64" spans="1:14" ht="15.75" customHeight="1" x14ac:dyDescent="0.2">
      <c r="A64" s="19"/>
      <c r="B64" s="36" t="s">
        <v>55</v>
      </c>
      <c r="F64" s="27"/>
      <c r="G64" s="28"/>
      <c r="H64" s="19"/>
      <c r="I64" s="19"/>
      <c r="J64" s="19"/>
      <c r="K64" s="19"/>
      <c r="L64" s="19"/>
      <c r="M64" s="26"/>
      <c r="N64" s="19"/>
    </row>
    <row r="65" spans="1:14" x14ac:dyDescent="0.2">
      <c r="H65" s="37"/>
      <c r="N65" s="19"/>
    </row>
    <row r="66" spans="1:14" x14ac:dyDescent="0.2">
      <c r="I66" s="37"/>
      <c r="N66" s="19"/>
    </row>
    <row r="67" spans="1:14" x14ac:dyDescent="0.2">
      <c r="A67" s="86"/>
      <c r="B67" s="86"/>
      <c r="C67" s="86"/>
      <c r="D67" s="86"/>
      <c r="E67" s="86"/>
      <c r="F67" s="86"/>
      <c r="H67" s="37"/>
    </row>
    <row r="68" spans="1:14" x14ac:dyDescent="0.2">
      <c r="H68" s="37"/>
    </row>
    <row r="70" spans="1:14" x14ac:dyDescent="0.2">
      <c r="I70" s="37"/>
    </row>
  </sheetData>
  <sortState ref="B9:M26">
    <sortCondition ref="E9:E26"/>
  </sortState>
  <mergeCells count="18">
    <mergeCell ref="L5:L7"/>
    <mergeCell ref="E3:E7"/>
    <mergeCell ref="A67:F67"/>
    <mergeCell ref="A63:F63"/>
    <mergeCell ref="K5:K7"/>
    <mergeCell ref="A1:M1"/>
    <mergeCell ref="A3:A7"/>
    <mergeCell ref="B3:B7"/>
    <mergeCell ref="C3:C7"/>
    <mergeCell ref="D3:D7"/>
    <mergeCell ref="F3:F7"/>
    <mergeCell ref="G3:G7"/>
    <mergeCell ref="H3:L3"/>
    <mergeCell ref="M3:M7"/>
    <mergeCell ref="H4:H7"/>
    <mergeCell ref="I4:L4"/>
    <mergeCell ref="I5:I7"/>
    <mergeCell ref="J5:J7"/>
  </mergeCells>
  <printOptions horizontalCentered="1"/>
  <pageMargins left="0.44333333333333336" right="0.52249999999999996" top="1.3902777777777777" bottom="0.78749999999999998" header="0.74416666666666664" footer="0.51180555555555551"/>
  <pageSetup paperSize="9" scale="95" firstPageNumber="0" fitToHeight="0" orientation="landscape" r:id="rId1"/>
  <headerFooter alignWithMargins="0">
    <oddHeader>&amp;R&amp;"Arial CE,Standardowy"Załącznik Nr 3 do Uchwały Nr XII/126/20     
Rady Gminy Kurzętnik z dnia 3 marca 2020 r. w sprawie 
zmiany budżetu Gminy Kurzętnik na 2020 r.</oddHeader>
    <oddFooter xml:space="preserve">&amp;C&amp;"Arial CE,Standardowy"&amp;P&amp;R </oddFooter>
  </headerFooter>
  <ignoredErrors>
    <ignoredError sqref="G67:G6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Layout" zoomScaleNormal="100" workbookViewId="0">
      <selection activeCell="E15" sqref="E15"/>
    </sheetView>
  </sheetViews>
  <sheetFormatPr defaultColWidth="9.140625" defaultRowHeight="12.75" x14ac:dyDescent="0.2"/>
  <cols>
    <col min="1" max="1" width="5.28515625" style="1" customWidth="1"/>
    <col min="2" max="2" width="7.28515625" style="1" customWidth="1"/>
    <col min="3" max="3" width="7.42578125" style="1" customWidth="1"/>
    <col min="4" max="4" width="7" style="1" customWidth="1"/>
    <col min="5" max="5" width="55.28515625" style="1" customWidth="1"/>
    <col min="6" max="9" width="14.28515625" style="1" customWidth="1"/>
    <col min="10" max="16384" width="9.140625" style="1"/>
  </cols>
  <sheetData>
    <row r="1" spans="1:9" ht="18" x14ac:dyDescent="0.2">
      <c r="A1" s="93" t="s">
        <v>89</v>
      </c>
      <c r="B1" s="93"/>
      <c r="C1" s="93"/>
      <c r="D1" s="93"/>
      <c r="E1" s="93"/>
      <c r="F1" s="93"/>
      <c r="G1" s="93"/>
      <c r="H1" s="93"/>
      <c r="I1" s="93"/>
    </row>
    <row r="2" spans="1:9" x14ac:dyDescent="0.2">
      <c r="A2" s="2"/>
    </row>
    <row r="3" spans="1:9" ht="63.75" x14ac:dyDescent="0.2">
      <c r="A3" s="4" t="s">
        <v>3</v>
      </c>
      <c r="B3" s="4" t="s">
        <v>0</v>
      </c>
      <c r="C3" s="4" t="s">
        <v>34</v>
      </c>
      <c r="D3" s="4" t="s">
        <v>1</v>
      </c>
      <c r="E3" s="4" t="s">
        <v>35</v>
      </c>
      <c r="F3" s="4" t="s">
        <v>90</v>
      </c>
      <c r="G3" s="4" t="s">
        <v>36</v>
      </c>
      <c r="H3" s="4" t="s">
        <v>37</v>
      </c>
      <c r="I3" s="4" t="s">
        <v>38</v>
      </c>
    </row>
    <row r="4" spans="1:9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51" x14ac:dyDescent="0.2">
      <c r="A5" s="3"/>
      <c r="B5" s="9" t="s">
        <v>10</v>
      </c>
      <c r="C5" s="9" t="s">
        <v>11</v>
      </c>
      <c r="D5" s="3">
        <v>6230</v>
      </c>
      <c r="E5" s="5" t="s">
        <v>39</v>
      </c>
      <c r="F5" s="6">
        <v>10000</v>
      </c>
      <c r="G5" s="6">
        <v>0</v>
      </c>
      <c r="H5" s="6">
        <v>0</v>
      </c>
      <c r="I5" s="6">
        <f>F5+G5+H5</f>
        <v>10000</v>
      </c>
    </row>
    <row r="6" spans="1:9" x14ac:dyDescent="0.2">
      <c r="A6" s="7"/>
      <c r="B6" s="10" t="s">
        <v>10</v>
      </c>
      <c r="C6" s="10"/>
      <c r="D6" s="7"/>
      <c r="E6" s="11" t="s">
        <v>40</v>
      </c>
      <c r="F6" s="8">
        <f>SUM(F5:F5)</f>
        <v>10000</v>
      </c>
      <c r="G6" s="8">
        <f>SUM(G5:G5)</f>
        <v>0</v>
      </c>
      <c r="H6" s="8">
        <f>SUM(H5:H5)</f>
        <v>0</v>
      </c>
      <c r="I6" s="8">
        <f>SUM(I5:I5)</f>
        <v>10000</v>
      </c>
    </row>
    <row r="7" spans="1:9" s="34" customFormat="1" ht="38.25" x14ac:dyDescent="0.2">
      <c r="A7" s="30"/>
      <c r="B7" s="31" t="s">
        <v>14</v>
      </c>
      <c r="C7" s="31" t="s">
        <v>49</v>
      </c>
      <c r="D7" s="30">
        <v>6300</v>
      </c>
      <c r="E7" s="32" t="s">
        <v>65</v>
      </c>
      <c r="F7" s="33">
        <v>1075000</v>
      </c>
      <c r="G7" s="33">
        <v>0</v>
      </c>
      <c r="H7" s="33">
        <v>0</v>
      </c>
      <c r="I7" s="33">
        <f>F7+G7+H7</f>
        <v>1075000</v>
      </c>
    </row>
    <row r="8" spans="1:9" x14ac:dyDescent="0.2">
      <c r="A8" s="7"/>
      <c r="B8" s="10" t="s">
        <v>14</v>
      </c>
      <c r="C8" s="10"/>
      <c r="D8" s="7"/>
      <c r="E8" s="11" t="s">
        <v>50</v>
      </c>
      <c r="F8" s="8">
        <f>F7</f>
        <v>1075000</v>
      </c>
      <c r="G8" s="8">
        <f>G7</f>
        <v>0</v>
      </c>
      <c r="H8" s="8">
        <f>H7</f>
        <v>0</v>
      </c>
      <c r="I8" s="8">
        <f>I7</f>
        <v>1075000</v>
      </c>
    </row>
    <row r="9" spans="1:9" ht="25.5" x14ac:dyDescent="0.2">
      <c r="A9" s="39"/>
      <c r="B9" s="40" t="s">
        <v>59</v>
      </c>
      <c r="C9" s="40" t="s">
        <v>62</v>
      </c>
      <c r="D9" s="41">
        <v>6170</v>
      </c>
      <c r="E9" s="42" t="s">
        <v>61</v>
      </c>
      <c r="F9" s="43">
        <v>8500</v>
      </c>
      <c r="G9" s="43">
        <v>0</v>
      </c>
      <c r="H9" s="43">
        <v>0</v>
      </c>
      <c r="I9" s="43">
        <f>F9+G9+H9</f>
        <v>8500</v>
      </c>
    </row>
    <row r="10" spans="1:9" s="12" customFormat="1" ht="25.5" x14ac:dyDescent="0.2">
      <c r="A10" s="39"/>
      <c r="B10" s="40" t="s">
        <v>59</v>
      </c>
      <c r="C10" s="40" t="s">
        <v>60</v>
      </c>
      <c r="D10" s="41">
        <v>6170</v>
      </c>
      <c r="E10" s="42" t="s">
        <v>61</v>
      </c>
      <c r="F10" s="43">
        <v>25000</v>
      </c>
      <c r="G10" s="43">
        <v>0</v>
      </c>
      <c r="H10" s="43">
        <v>0</v>
      </c>
      <c r="I10" s="43">
        <f>F10+G10+H10</f>
        <v>25000</v>
      </c>
    </row>
    <row r="11" spans="1:9" s="12" customFormat="1" x14ac:dyDescent="0.2">
      <c r="A11" s="7"/>
      <c r="B11" s="10" t="s">
        <v>59</v>
      </c>
      <c r="C11" s="10"/>
      <c r="D11" s="7"/>
      <c r="E11" s="11" t="s">
        <v>63</v>
      </c>
      <c r="F11" s="8">
        <f>F10+F9</f>
        <v>33500</v>
      </c>
      <c r="G11" s="8">
        <f>G10+G9</f>
        <v>0</v>
      </c>
      <c r="H11" s="8">
        <f>H10+H9</f>
        <v>0</v>
      </c>
      <c r="I11" s="8">
        <f>I10+I9</f>
        <v>33500</v>
      </c>
    </row>
    <row r="12" spans="1:9" ht="28.15" customHeight="1" x14ac:dyDescent="0.2">
      <c r="A12" s="94" t="s">
        <v>32</v>
      </c>
      <c r="B12" s="95"/>
      <c r="C12" s="95"/>
      <c r="D12" s="95"/>
      <c r="E12" s="96"/>
      <c r="F12" s="13">
        <f>F6+F8+F11</f>
        <v>1118500</v>
      </c>
      <c r="G12" s="13">
        <f>G6+G8+G11</f>
        <v>0</v>
      </c>
      <c r="H12" s="13">
        <f>H6+H8+H11</f>
        <v>0</v>
      </c>
      <c r="I12" s="13">
        <f>I6+I8+I11</f>
        <v>1118500</v>
      </c>
    </row>
  </sheetData>
  <mergeCells count="2">
    <mergeCell ref="A1:I1"/>
    <mergeCell ref="A12:E12"/>
  </mergeCells>
  <printOptions horizontalCentered="1" verticalCentered="1"/>
  <pageMargins left="0.39374999999999999" right="0.39374999999999999" top="1.0333333333333334" bottom="0.59027777777777779" header="0.31666666666666665" footer="0.51180555555555551"/>
  <pageSetup paperSize="9" firstPageNumber="0" orientation="landscape" r:id="rId1"/>
  <headerFooter alignWithMargins="0">
    <oddHeader>&amp;R&amp;"Arial CE,Standardowy"Załącznik nr 3a do Uchwały .....
Rady Gminy Kurzętnik z dnia ....... w sprawie   
uchwalenia budżetu Gminy Kurzętnik na 2019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3</vt:lpstr>
      <vt:lpstr>3a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2020-02-27T12:03:42Z</cp:lastPrinted>
  <dcterms:created xsi:type="dcterms:W3CDTF">2013-02-09T14:13:18Z</dcterms:created>
  <dcterms:modified xsi:type="dcterms:W3CDTF">2020-02-27T12:37:05Z</dcterms:modified>
</cp:coreProperties>
</file>